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Dokumenty\PRZETARGI\2020\IP.271.2.2020 Przetarg ubezpieczenia\"/>
    </mc:Choice>
  </mc:AlternateContent>
  <xr:revisionPtr revIDLastSave="0" documentId="8_{4F79146A-783B-452D-B168-B051ACF2D353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budynki" sheetId="1" r:id="rId1"/>
    <sheet name="środki trwałe" sheetId="7" r:id="rId2"/>
    <sheet name="elektronika" sheetId="2" r:id="rId3"/>
    <sheet name="pojazdy" sheetId="8" r:id="rId4"/>
    <sheet name="Szkody" sheetId="9" r:id="rId5"/>
  </sheets>
  <definedNames>
    <definedName name="_xlnm.Print_Area" localSheetId="0">budynki!$A$1:$K$133</definedName>
    <definedName name="_xlnm.Print_Area" localSheetId="2">elektronika!$A$1:$E$171</definedName>
    <definedName name="_xlnm.Print_Area" localSheetId="1">'środki trwałe'!$A$1:$H$29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8" i="2" l="1"/>
  <c r="D120" i="2" l="1"/>
  <c r="D44" i="2"/>
  <c r="D29" i="7" l="1"/>
  <c r="E29" i="7"/>
  <c r="D14" i="2"/>
  <c r="F60" i="1"/>
  <c r="D144" i="2"/>
  <c r="D83" i="2"/>
  <c r="D7" i="7"/>
  <c r="D127" i="2"/>
  <c r="D8" i="7"/>
  <c r="D133" i="2"/>
  <c r="D60" i="2"/>
  <c r="D13" i="7" l="1"/>
  <c r="D9" i="7"/>
  <c r="D5" i="7"/>
  <c r="E77" i="1" l="1"/>
  <c r="D153" i="2"/>
  <c r="D93" i="2"/>
  <c r="D113" i="2" l="1"/>
  <c r="D150" i="2" l="1"/>
  <c r="D160" i="2" l="1"/>
  <c r="E63" i="1" l="1"/>
  <c r="D72" i="2"/>
  <c r="E74" i="1"/>
  <c r="D49" i="2"/>
  <c r="E70" i="1" l="1"/>
  <c r="F70" i="1" s="1"/>
  <c r="F77" i="1"/>
  <c r="F74" i="1"/>
  <c r="E66" i="1" l="1"/>
  <c r="F66" i="1" s="1"/>
  <c r="F15" i="7"/>
  <c r="E15" i="7"/>
  <c r="D89" i="2"/>
  <c r="D103" i="2"/>
  <c r="D169" i="2"/>
  <c r="H60" i="1" l="1"/>
  <c r="F125" i="1"/>
  <c r="F87" i="1" l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D15" i="7" l="1"/>
  <c r="F132" i="1" l="1"/>
  <c r="G132" i="1" s="1"/>
  <c r="D147" i="2"/>
  <c r="F83" i="1"/>
  <c r="F82" i="1"/>
  <c r="F126" i="1" l="1"/>
  <c r="G126" i="1" s="1"/>
</calcChain>
</file>

<file path=xl/sharedStrings.xml><?xml version="1.0" encoding="utf-8"?>
<sst xmlns="http://schemas.openxmlformats.org/spreadsheetml/2006/main" count="835" uniqueCount="585">
  <si>
    <t>lp.</t>
  </si>
  <si>
    <t>rok budowy</t>
  </si>
  <si>
    <t>wartość (początkowa)</t>
  </si>
  <si>
    <t>nazwa środka trwałego</t>
  </si>
  <si>
    <t>rok produkcji</t>
  </si>
  <si>
    <t>Lp.</t>
  </si>
  <si>
    <t>lokalizacja (adres)</t>
  </si>
  <si>
    <t xml:space="preserve">wartość początkowa (księgowa brutto)             </t>
  </si>
  <si>
    <t>Wykaz sprzętu elektronicznego stacjonarnego</t>
  </si>
  <si>
    <t>nazwa budynku / budowli</t>
  </si>
  <si>
    <t>Wykaz sprzętu elektronicznego przenośnego</t>
  </si>
  <si>
    <t>Nazwa jednostki</t>
  </si>
  <si>
    <t>środki trwałe,wyposażenie</t>
  </si>
  <si>
    <t>zbiory biblioteczne</t>
  </si>
  <si>
    <t>Wartość odtworzeniowa</t>
  </si>
  <si>
    <t>powierzchnia</t>
  </si>
  <si>
    <t>Konstrukcja</t>
  </si>
  <si>
    <t xml:space="preserve">zabezpieczenia (znane zabiezpieczenia p-poż i przeciw kradzieżowe)                                     </t>
  </si>
  <si>
    <t>Wykaz budynków i budowli</t>
  </si>
  <si>
    <t>Aktualny przegląd</t>
  </si>
  <si>
    <t>wartość wyposażenia strażnic</t>
  </si>
  <si>
    <t>Wykaz wartości środków trwałych, maszyn, urządzeń i wyposażenia</t>
  </si>
  <si>
    <t xml:space="preserve">Urząd Gminy </t>
  </si>
  <si>
    <t>Zespół Szkół w Trzebielu</t>
  </si>
  <si>
    <t xml:space="preserve">Szkoła Podstawowa w Nowych Czaplach </t>
  </si>
  <si>
    <t xml:space="preserve">Szkoła Podstawowa w Żarkach Wielkich </t>
  </si>
  <si>
    <t>Publiczne Przedszkole Samorządowe</t>
  </si>
  <si>
    <t xml:space="preserve">Ośrodek Pomocy Społecznej </t>
  </si>
  <si>
    <t>Budynek OSP Karsówka</t>
  </si>
  <si>
    <t>Budynek OSP Trzebiel</t>
  </si>
  <si>
    <t>Budynek OSP Dębinka</t>
  </si>
  <si>
    <t>Budynek OSP Niwica</t>
  </si>
  <si>
    <t>Budynek OSP Żarki Wiekie</t>
  </si>
  <si>
    <t>Garaże przy UG</t>
  </si>
  <si>
    <t>Budynek biurowy</t>
  </si>
  <si>
    <t>NZOZ Pogotowie Żarskie</t>
  </si>
  <si>
    <t>Kaplica Cmentarna w Dębince</t>
  </si>
  <si>
    <t>Kaplica Cmentarna w Żarkach Wielkich</t>
  </si>
  <si>
    <t>Kaplica Cmentarna w Niwicy</t>
  </si>
  <si>
    <t>SUW Trzebiel</t>
  </si>
  <si>
    <t>SUW Olszyna</t>
  </si>
  <si>
    <t>Świetlica Jasionów</t>
  </si>
  <si>
    <t>Świetlica Przewoźniki</t>
  </si>
  <si>
    <t>Świetlica Jędrzychowice</t>
  </si>
  <si>
    <t>Świetlica Bronowice</t>
  </si>
  <si>
    <t>Świetlica Łuków</t>
  </si>
  <si>
    <t>Świetlica Chwaliszowice</t>
  </si>
  <si>
    <t>Świetlica Marcinów</t>
  </si>
  <si>
    <t>Świetlica Królów</t>
  </si>
  <si>
    <t>Świetlica GOK Trzebiel</t>
  </si>
  <si>
    <t>Świetlica Żarki Wielkie</t>
  </si>
  <si>
    <t>Świetlica Dębinka</t>
  </si>
  <si>
    <t>Świetlica Czaple nr 3</t>
  </si>
  <si>
    <t>Świetlica  Strzeszowice</t>
  </si>
  <si>
    <t>Świetlica Niwica</t>
  </si>
  <si>
    <t>Szatnia KS Trzebiel</t>
  </si>
  <si>
    <t>Świetlica Rytwiny</t>
  </si>
  <si>
    <t>Świetlica Mieszków</t>
  </si>
  <si>
    <t>Świetlica Kałki</t>
  </si>
  <si>
    <t>drukarka</t>
  </si>
  <si>
    <t>Liczba pracowników: 26</t>
  </si>
  <si>
    <t>Urząd Gminy</t>
  </si>
  <si>
    <t>1.</t>
  </si>
  <si>
    <t>Łącznie</t>
  </si>
  <si>
    <t>Świetlica Włostowice</t>
  </si>
  <si>
    <t>Czaple nr 3</t>
  </si>
  <si>
    <t>Świetlica Karsówka</t>
  </si>
  <si>
    <t>1. Urząd Gminy</t>
  </si>
  <si>
    <t>2. Zespół Szkół w Trzebielu</t>
  </si>
  <si>
    <t xml:space="preserve">2. </t>
  </si>
  <si>
    <t xml:space="preserve">3. Szkoła Podstawowa w Nowych Czaplach </t>
  </si>
  <si>
    <t xml:space="preserve">3. </t>
  </si>
  <si>
    <t>Szkoła Podstawowa w Niwicy</t>
  </si>
  <si>
    <t>4.</t>
  </si>
  <si>
    <t>4. Szkoła Podstawowa w Niwicy</t>
  </si>
  <si>
    <t>5.</t>
  </si>
  <si>
    <t>6. Publiczne Przedszkole Samorządowe</t>
  </si>
  <si>
    <t xml:space="preserve">6. </t>
  </si>
  <si>
    <t>7.</t>
  </si>
  <si>
    <t xml:space="preserve">Zakład Gospodarki Komunalnej 
i Mieszkaniowej </t>
  </si>
  <si>
    <t>ul. Szkolna 5, 68-212 Trzebiel</t>
  </si>
  <si>
    <t>Budynek szkolny</t>
  </si>
  <si>
    <t>ul. Wolności 6, 68-210 Nowe Czaple</t>
  </si>
  <si>
    <t>ul. Kościelna 25, 68-210 Nowe Czaple</t>
  </si>
  <si>
    <t xml:space="preserve">8. Zakład Gospodarki Komunalnej i Mieszkaniowej </t>
  </si>
  <si>
    <t xml:space="preserve">9. Ośrodek Pomocy Społecznej </t>
  </si>
  <si>
    <t>9.</t>
  </si>
  <si>
    <t>Budynek przedszkola</t>
  </si>
  <si>
    <t>ul. Żarska 28, 68-212 Trzebiel</t>
  </si>
  <si>
    <t>ul. Żarska 41, 68-212 Trzebiel</t>
  </si>
  <si>
    <t>Budynek biurowo- socjalno- warsztatowy</t>
  </si>
  <si>
    <t>Budynek warsztatowo- magazynowy</t>
  </si>
  <si>
    <t>Budynki garażowe</t>
  </si>
  <si>
    <t>Gminny Zespół Ekonomiczno-Administracyjny Szkół</t>
  </si>
  <si>
    <t>7. Gminny Zespół Ekonomiczno-Administracyjny Szkół</t>
  </si>
  <si>
    <t>Zbiornik retencyjny SUW</t>
  </si>
  <si>
    <t>Budynek SUW Czaple</t>
  </si>
  <si>
    <t>Boisko szkolne w Nowych Czaplach</t>
  </si>
  <si>
    <t>Boisko szkolne w Żarkach Wielkich</t>
  </si>
  <si>
    <t>Wykaz sprzętu medycznego</t>
  </si>
  <si>
    <t>Aparat powietrzny MSA AUER</t>
  </si>
  <si>
    <t>Sprzęt ratownictwa technicznego Holmatro</t>
  </si>
  <si>
    <t>Stacja dmuchaw oczyszczalni ścieków</t>
  </si>
  <si>
    <t>Budynek gospodarczy przy świetlicy w Dębince</t>
  </si>
  <si>
    <t>Aparat oddechowy</t>
  </si>
  <si>
    <t>Aparat powietrzny</t>
  </si>
  <si>
    <t>Szatnia na boisku sportowym Żarki Wiekie</t>
  </si>
  <si>
    <t>budynek murowany z cegły, dach dwuspadowy pokryty dachówką blachopodobną</t>
  </si>
  <si>
    <t>budynek murowany,  kryty papa</t>
  </si>
  <si>
    <t>murowane z cegły, kryte papą</t>
  </si>
  <si>
    <t>murowany z cegły, więźba drewniana, pokrycie dachu - dachówka ceramiczna</t>
  </si>
  <si>
    <t>siatka</t>
  </si>
  <si>
    <t>budynek murowany, dach pokryty papą</t>
  </si>
  <si>
    <t>wykonany z blachy</t>
  </si>
  <si>
    <t>budynek murowany z cegły dach płaski pokryty papą, wieża pokryta dachówką</t>
  </si>
  <si>
    <t>budynek murowany z cegły, dach dwuspadowy pokryty papą</t>
  </si>
  <si>
    <t>budynek murowany z cegły, dach dwuspadowy pokryty papą oraz dachówką</t>
  </si>
  <si>
    <t>monolityczny żelbetowy, kryty papą</t>
  </si>
  <si>
    <t>budynek murowany z cegły, więźba dachowa drewniana, pokryta dachówka ceramiczną</t>
  </si>
  <si>
    <t>budynek murowany, konstrukcja dachowa drewniana dwuspadowa, dach pokryty papą</t>
  </si>
  <si>
    <t>murowany z bloczków betonu komórkowego, więźba dachowa drewniana o konstrukcji krokwioweo - kleszczowej, dach pokryty dachówką blachopodobną.</t>
  </si>
  <si>
    <t>budynek o konstrukcji stalowej, ściany z płyt z blachy trapezowej (ocieplone), dach o konstrukcji stalowej pokryty blachą trapezową (ocieplony).</t>
  </si>
  <si>
    <t xml:space="preserve">budynek murowany cegłą, dach pokryty dachówką ceramiczną, konstrukcja drewniana </t>
  </si>
  <si>
    <t>budynek murowany, konstrukcja dachowa drewniana kryta dachówką ceramiczną</t>
  </si>
  <si>
    <t>ul. Strzelecka 8</t>
  </si>
  <si>
    <t>dz. nr 307</t>
  </si>
  <si>
    <t>dz. nr 409</t>
  </si>
  <si>
    <t>dz. nr 130</t>
  </si>
  <si>
    <t>Chwaliszowice 30, dz. 53/1</t>
  </si>
  <si>
    <t>dz. nr 44/1</t>
  </si>
  <si>
    <t>budynek murowany cegłą, dach płaski pokryty papą</t>
  </si>
  <si>
    <t>budynek murowany cegłą, dach płaski, kryty papą</t>
  </si>
  <si>
    <t>ul. Kościuszki 14A, 68-212 Trzebiel</t>
  </si>
  <si>
    <t>Liczba pracowników: 10</t>
  </si>
  <si>
    <t>Liczba pracowników: 47</t>
  </si>
  <si>
    <t>Liczba pracowników: 18</t>
  </si>
  <si>
    <t>Niwica 17, 68-210 Nowe Czaple</t>
  </si>
  <si>
    <t>Liczba pracowników: 17</t>
  </si>
  <si>
    <t>Liczba pracowników: 16</t>
  </si>
  <si>
    <t>Liczba pracowników: 20</t>
  </si>
  <si>
    <t>Liczba pracowników: 4</t>
  </si>
  <si>
    <t>SUW Żarki Wielkie</t>
  </si>
  <si>
    <t>Oczyszczalnia Olszyna</t>
  </si>
  <si>
    <t>maszyny, urządzenia techniczne</t>
  </si>
  <si>
    <t>Miejsce ubezpieczenia</t>
  </si>
  <si>
    <t>urządzenia elektroniczne</t>
  </si>
  <si>
    <t>Wykaz maszyn i urządzeń technicznych oraz urządzeń elektronicznych w oczyszczalniach, hydroforniach, przepompowniach oraz SUW</t>
  </si>
  <si>
    <t>świetlica -sala widowiskowa Trzebiel</t>
  </si>
  <si>
    <t>Boisko sportowe Trzebiel</t>
  </si>
  <si>
    <t>Segment szatniowo-sanitarny "ORLIK"</t>
  </si>
  <si>
    <t>Skatepark Trzebiel</t>
  </si>
  <si>
    <t>Punkt selektywnej zbiórki odpadów Trzebiel - ogrodzenie</t>
  </si>
  <si>
    <t>SUW Czaple</t>
  </si>
  <si>
    <t xml:space="preserve">brak </t>
  </si>
  <si>
    <t xml:space="preserve">Punkt selektywnej zbiórki odpadów  </t>
  </si>
  <si>
    <t>1960-1970</t>
  </si>
  <si>
    <t>przebudowa 2014</t>
  </si>
  <si>
    <t>Chwaliszowie 30A</t>
  </si>
  <si>
    <t>Hydrofornia Żarki Wielkie</t>
  </si>
  <si>
    <t>1995-1996r.,</t>
  </si>
  <si>
    <t>komputer pok. Nr 8</t>
  </si>
  <si>
    <t>komputer pok.Nr 13</t>
  </si>
  <si>
    <t>Kserokopiarka</t>
  </si>
  <si>
    <t xml:space="preserve">komputer stacjonarny </t>
  </si>
  <si>
    <t xml:space="preserve">rzutnik multimedialny </t>
  </si>
  <si>
    <t>telewizor</t>
  </si>
  <si>
    <t>projektor</t>
  </si>
  <si>
    <t>Ośrodka Kultury i Biblioteki w Trzebielu</t>
  </si>
  <si>
    <t xml:space="preserve">Ośrodek Kultury i Biblioteki </t>
  </si>
  <si>
    <t>laptop</t>
  </si>
  <si>
    <t>2014-2015</t>
  </si>
  <si>
    <t>telefon komórkowy</t>
  </si>
  <si>
    <t>urządzenie wielofukncyjne</t>
  </si>
  <si>
    <t>zestaw komputerowy</t>
  </si>
  <si>
    <t>mikrofon</t>
  </si>
  <si>
    <t>kolumna głośnikowa</t>
  </si>
  <si>
    <t>świetlica wiejska w miejscowości Jędrzychowiczki</t>
  </si>
  <si>
    <t>projektor nec ve 281dlp</t>
  </si>
  <si>
    <t>Sprzęt nagłasniający przenośny</t>
  </si>
  <si>
    <t>laptop not lenovo</t>
  </si>
  <si>
    <t>aparat fotograficzny</t>
  </si>
  <si>
    <t>Sposób obliczenia wartości odtworzeniowej = budynki administracyjne, budynki szkolne, hale sportowe - 3 487,00 zł/m2, budynki mieszkalne - 2 790,00 zł /m2, świetlice, remizy OSP - 2092,00 zł/m2, budynki gospodarcze - 1 395,00 zł/m2</t>
  </si>
  <si>
    <t>Załącznik nr 2a</t>
  </si>
  <si>
    <t>8.</t>
  </si>
  <si>
    <t>przed 1939</t>
  </si>
  <si>
    <t>Ściany murowane, fundament kamienno-ceglany,  dach drewniany pokryty dachówką</t>
  </si>
  <si>
    <t>budynek mieszkalny  NOWE CZAPLE</t>
  </si>
  <si>
    <t>KOPALNIANA 12</t>
  </si>
  <si>
    <t>Ściany murowane, fundament kamienno-ceglany,  dach drewniany pokryty papą i blachą</t>
  </si>
  <si>
    <t>KOPALNIANA 13</t>
  </si>
  <si>
    <t>KOPALNIANA 16</t>
  </si>
  <si>
    <t>KOPALNIANA 20</t>
  </si>
  <si>
    <t>Ściany murowane, fundament kamienno-ceglany,  dach drewniany pokryty papą i dachówką</t>
  </si>
  <si>
    <t>KOPALNIANA 28</t>
  </si>
  <si>
    <t xml:space="preserve">budynek mieszkalny Bronowice </t>
  </si>
  <si>
    <t>Ściany murowane, fundament kamienno-ceglany,  dach drewniany pokryty papą</t>
  </si>
  <si>
    <t>DWORCOWA 2</t>
  </si>
  <si>
    <t xml:space="preserve">Kościuszki 1 </t>
  </si>
  <si>
    <t>Stropodach żelbetowy pokryty papą, ściany murowane, fundament kamienno-ceglany</t>
  </si>
  <si>
    <t>KOŚCIUSZKI 2</t>
  </si>
  <si>
    <t>budynek mieszkalny Trzebiel</t>
  </si>
  <si>
    <t>ŻARSKA 2</t>
  </si>
  <si>
    <t>budynek Trzebiel</t>
  </si>
  <si>
    <t>ŻARSKA 16</t>
  </si>
  <si>
    <t>ŻARSKA 22</t>
  </si>
  <si>
    <r>
      <t xml:space="preserve">TRZEBIEL – </t>
    </r>
    <r>
      <rPr>
        <i/>
        <sz val="8"/>
        <rFont val="Arial"/>
        <family val="2"/>
        <charset val="238"/>
      </rPr>
      <t>RYNEK 1</t>
    </r>
  </si>
  <si>
    <t>RYNKOWA 9</t>
  </si>
  <si>
    <t>TUPLICKA 2</t>
  </si>
  <si>
    <t>TUPLICKA 8</t>
  </si>
  <si>
    <t>Ściany murowane, fundament kamienno-ceglany,  dach drewniany pokryty dachówką      i papą</t>
  </si>
  <si>
    <t>TUPLICKA 9</t>
  </si>
  <si>
    <t>TUPLICKA 13</t>
  </si>
  <si>
    <t>TUPLICKA 15</t>
  </si>
  <si>
    <t>KOŚCIUSZKI 11</t>
  </si>
  <si>
    <t>SZKOLNA 5</t>
  </si>
  <si>
    <t>Ściany murowane, fundament żelbetonowy,  stropodach żelbetonowy pokryty papą</t>
  </si>
  <si>
    <t>L. 60. XX w.</t>
  </si>
  <si>
    <t>KAŁKI GÓRNE 2</t>
  </si>
  <si>
    <t>KAŁKI GÓRNE 6</t>
  </si>
  <si>
    <t>KAŁKI GÓRNE 8</t>
  </si>
  <si>
    <t>KAŁKI GÓRNE 12</t>
  </si>
  <si>
    <t>budynek mieszkalny Kałki 33</t>
  </si>
  <si>
    <t>KAŁKI 33</t>
  </si>
  <si>
    <t>Ściany murowane, fundament betonowy,  dach drewniany papą</t>
  </si>
  <si>
    <t>DĘBINKA 7</t>
  </si>
  <si>
    <t xml:space="preserve">budynek mieszkalny </t>
  </si>
  <si>
    <t>DĘBINKA 54</t>
  </si>
  <si>
    <t>CHWALISZOWICE lokal numer 51</t>
  </si>
  <si>
    <t>CHWALISZOWICE lokal numer 52</t>
  </si>
  <si>
    <t>CHWALISZOWICE lokal numer 53</t>
  </si>
  <si>
    <t>budynek mieszkalny Żarki Wielkie</t>
  </si>
  <si>
    <t>ZWYCIĘSTWA 5</t>
  </si>
  <si>
    <t>FABRYCZNA 10</t>
  </si>
  <si>
    <t>FABRYCZNA 15</t>
  </si>
  <si>
    <t>PRZEWOŹNIKI 31</t>
  </si>
  <si>
    <t>MARCINÓW 7</t>
  </si>
  <si>
    <t>MARCINÓW 24</t>
  </si>
  <si>
    <t>MIESZKÓW 8</t>
  </si>
  <si>
    <t>Ściany murowane, fundament betonowy,  stropodach żelbetowy pokryty papą</t>
  </si>
  <si>
    <t>KOŚCIUSZKI 3</t>
  </si>
  <si>
    <t>L. 80. XX w. Adoptowany na               lok. mieszk. w 2014r.</t>
  </si>
  <si>
    <t xml:space="preserve">lokale socjalne 3 lokale </t>
  </si>
  <si>
    <t xml:space="preserve">budynek mieszkalny  NOWE CZAPLE 7 lokali </t>
  </si>
  <si>
    <t>budynek mieszkalny  NOWE CZAPLE 4 lokale</t>
  </si>
  <si>
    <t>budynek mieszkalny  NOWE CZAPLE 3lokale</t>
  </si>
  <si>
    <t>budynek mieszkalny Bronowice 7 lokali</t>
  </si>
  <si>
    <t>budynek mieszkalny Bronowice 2 lokale</t>
  </si>
  <si>
    <t>budynek mieszkalny Trzebiel 3lokale</t>
  </si>
  <si>
    <t xml:space="preserve">budynek mieszkalny Trzebiel 2 lokale </t>
  </si>
  <si>
    <t>budynek mieszkalny 3 lokale</t>
  </si>
  <si>
    <t>budynek mieszkalny 2lokale</t>
  </si>
  <si>
    <t>Ściany murowane, fundament betonowy,  stropodach żelbetonowy pokryty papą</t>
  </si>
  <si>
    <t>budynku:murowany pokryty dachówką ,dach dwuspadowy</t>
  </si>
  <si>
    <t xml:space="preserve">ŻARKI Wielkie ul.Wyzwolenia7 </t>
  </si>
  <si>
    <t>budynek murowany z cegły, dach dwuspadowy pokryty dachówką ceramiczną</t>
  </si>
  <si>
    <t>Garaże przy Ośrodku Zdrowia w Trzebielu</t>
  </si>
  <si>
    <t>Ośrodek Zdrowia w Niwicy</t>
  </si>
  <si>
    <t>budynek murowany z cegły, dach o konstrukcji drewnianej dwuspadowy pokryty dachówką ceramiczną</t>
  </si>
  <si>
    <t>budynek murowany z cegły, dach o konstrukcji drewnianej pokryty dachówką ceramiczną i papą</t>
  </si>
  <si>
    <t>budynek murowany, dach kryty dachówką ceramiczną</t>
  </si>
  <si>
    <t>budynek murowany cegłą, dach dwuspadowy kryty dachówką ceramiczną</t>
  </si>
  <si>
    <t>budynek murowany cegłą, dach pokryty dachówką ceramiczną, konstrukcja drewniana</t>
  </si>
  <si>
    <t>budynek murowany z bloczków komorkowych, dach pokryty dachówką blachopodobną i papą</t>
  </si>
  <si>
    <t>budynek murowany, konstrukcja dachowa drewniana pokryta dachówką ceramiczną</t>
  </si>
  <si>
    <t>budynek murowany z cegły, dach dwuspadowy pokryty dachówką</t>
  </si>
  <si>
    <t>budynek murowany, dach drewniany, pokryty dachówką blachopodobną</t>
  </si>
  <si>
    <t>budynek murowany, dach pokryty blachodachówką</t>
  </si>
  <si>
    <t>ściany murowane z cegły, dach płaski pokryty papą</t>
  </si>
  <si>
    <t>budynek murowany z bloczków, konstrukcja dachowa drewniana, dach pokryty dachówką ceramiczną</t>
  </si>
  <si>
    <t>budynek murowany parterowy pokryty blachodachówką</t>
  </si>
  <si>
    <t>Budynek magazynu Trzebiel</t>
  </si>
  <si>
    <t>boisko</t>
  </si>
  <si>
    <t>Telewizor Samsung</t>
  </si>
  <si>
    <t>Rzutnik Acer szt. 9</t>
  </si>
  <si>
    <t>Ekrany szt. 9</t>
  </si>
  <si>
    <t>Drukarka Brother</t>
  </si>
  <si>
    <t>komputery stacjonarne szt.12</t>
  </si>
  <si>
    <t>Switch TP-link</t>
  </si>
  <si>
    <t>rejestrator 16 -kanałowy</t>
  </si>
  <si>
    <t>Tablica multimedialna szt. 2</t>
  </si>
  <si>
    <t>5. Szkoła Podstawowa w Żarkach Wielkich</t>
  </si>
  <si>
    <t>projektor acer</t>
  </si>
  <si>
    <t>komputery lenowo stacjonarne szt.5 -sal.inf.</t>
  </si>
  <si>
    <t>projektor Acer</t>
  </si>
  <si>
    <t>komputery stacjonarne</t>
  </si>
  <si>
    <t>Laptop Lasus- szt.11</t>
  </si>
  <si>
    <t>Laptop Lenowo szt.7</t>
  </si>
  <si>
    <t>3. Szkoła Podstawowa w Nowych Czaplach</t>
  </si>
  <si>
    <t>Laptop not. Lenowo110-15 - 3 sztuki</t>
  </si>
  <si>
    <t>laptop  lenovo</t>
  </si>
  <si>
    <t>tablice multimedialne 2 szt</t>
  </si>
  <si>
    <t>laptopy 3 szt.</t>
  </si>
  <si>
    <t>drukarki Brodher (2szt)</t>
  </si>
  <si>
    <t>projektor EBS04</t>
  </si>
  <si>
    <t>boisko szkolne</t>
  </si>
  <si>
    <t>Tablica Interaktywna Smart 2 szt</t>
  </si>
  <si>
    <t>projektor Hitachi</t>
  </si>
  <si>
    <t>Komputer Acer 10 szt.</t>
  </si>
  <si>
    <t>drukarka Brother MFC-J200</t>
  </si>
  <si>
    <t>robot edukacyjny</t>
  </si>
  <si>
    <t>UPS 11 szt.</t>
  </si>
  <si>
    <t>Tablet lenovo</t>
  </si>
  <si>
    <t>Drukarka Canon</t>
  </si>
  <si>
    <t>Drukarka HP DeskJet</t>
  </si>
  <si>
    <t>Taboret elektryczny</t>
  </si>
  <si>
    <t>Tablica interaktywna 3 szt.</t>
  </si>
  <si>
    <t>Projektor</t>
  </si>
  <si>
    <t>Komputer Dell 2 szt.</t>
  </si>
  <si>
    <t>Drukarka TP  2szt</t>
  </si>
  <si>
    <t>Komputer Radeon</t>
  </si>
  <si>
    <t xml:space="preserve">Laptop Lenowo </t>
  </si>
  <si>
    <t>Żarska 39, Trzebiel</t>
  </si>
  <si>
    <t>działka nr 116</t>
  </si>
  <si>
    <t>budynek murowany pokryty dachówką</t>
  </si>
  <si>
    <t>router</t>
  </si>
  <si>
    <t>LENOVO TAB3 10 plus X70L 19 szt.</t>
  </si>
  <si>
    <t>Brother UW MFC L6900</t>
  </si>
  <si>
    <t>monitor ASUS BE229Q</t>
  </si>
  <si>
    <t>LENOVO M710T</t>
  </si>
  <si>
    <t>Zestaw komputerowy pok.1 Mikulska A.</t>
  </si>
  <si>
    <t>Zestaw komputerowy pok.6 Idzik A.</t>
  </si>
  <si>
    <t>Notebook Asus pok.5 Konieczyńska E.</t>
  </si>
  <si>
    <t>tablice interaktywne (2 szt.)</t>
  </si>
  <si>
    <t>drukarka laserowa</t>
  </si>
  <si>
    <t>odtwarzacz Blu Rey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</si>
  <si>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</si>
  <si>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</si>
  <si>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</si>
  <si>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</si>
  <si>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</si>
  <si>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</si>
  <si>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</si>
  <si>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ZABEZPIECZENIA</t>
  </si>
  <si>
    <t>Rok prod.</t>
  </si>
  <si>
    <t>Wartość pojazdu</t>
  </si>
  <si>
    <t xml:space="preserve">Okres ubezpieczenia OC i NW </t>
  </si>
  <si>
    <t xml:space="preserve">Okres ubezpieczenia AC i KR </t>
  </si>
  <si>
    <t>Od</t>
  </si>
  <si>
    <t>Do</t>
  </si>
  <si>
    <t>THULE</t>
  </si>
  <si>
    <t>T4</t>
  </si>
  <si>
    <t>UH2000B75CP399466</t>
  </si>
  <si>
    <t>FZA 52X1</t>
  </si>
  <si>
    <t>PRZYCZEPA</t>
  </si>
  <si>
    <t>-</t>
  </si>
  <si>
    <t>TEMA ŚWIDNIK</t>
  </si>
  <si>
    <t>23.60 C3</t>
  </si>
  <si>
    <t>SWH2360S6CB018608</t>
  </si>
  <si>
    <t>FZA 05Y5</t>
  </si>
  <si>
    <t>VOLKSWAGEN</t>
  </si>
  <si>
    <t>TRANSPORTER</t>
  </si>
  <si>
    <t>WV2ZZZ70ZNH104571</t>
  </si>
  <si>
    <t>FZA 1P30</t>
  </si>
  <si>
    <t xml:space="preserve">SPECJALNY POŻARNICZY </t>
  </si>
  <si>
    <t>CIĘŻAROWY</t>
  </si>
  <si>
    <t>STAR</t>
  </si>
  <si>
    <t>A266</t>
  </si>
  <si>
    <t>FZA 45RS</t>
  </si>
  <si>
    <t>FSC STARACHOWICE</t>
  </si>
  <si>
    <t>STAR A200</t>
  </si>
  <si>
    <t>A2000258438</t>
  </si>
  <si>
    <t>FZA 56CL</t>
  </si>
  <si>
    <t xml:space="preserve">SPECJALNY </t>
  </si>
  <si>
    <t xml:space="preserve">TRANSPORTER </t>
  </si>
  <si>
    <t>WV1ZZZ7HZ8H094027</t>
  </si>
  <si>
    <t>FZA 64W4</t>
  </si>
  <si>
    <t>OSOBOWY</t>
  </si>
  <si>
    <t>alarm</t>
  </si>
  <si>
    <t>MAGIRUS-DEUTZ</t>
  </si>
  <si>
    <t>FM</t>
  </si>
  <si>
    <t>FZA 7V94</t>
  </si>
  <si>
    <t>STAR 266</t>
  </si>
  <si>
    <t>A266H027118591</t>
  </si>
  <si>
    <t>FZA S467</t>
  </si>
  <si>
    <t>ford</t>
  </si>
  <si>
    <t>transit</t>
  </si>
  <si>
    <t>WFOLXXBDFL3U22271</t>
  </si>
  <si>
    <t>FZA 66CH</t>
  </si>
  <si>
    <t>Iveco</t>
  </si>
  <si>
    <t>FF150EW</t>
  </si>
  <si>
    <t>ZCFB71LN802684617</t>
  </si>
  <si>
    <t>T2 1380</t>
  </si>
  <si>
    <t>FORD</t>
  </si>
  <si>
    <t>TRANSIT</t>
  </si>
  <si>
    <t>WF0NXXTTFN9C81698</t>
  </si>
  <si>
    <t>FZA 9C97</t>
  </si>
  <si>
    <t>alarm, immobiliser</t>
  </si>
  <si>
    <t>VW</t>
  </si>
  <si>
    <t>Transporter</t>
  </si>
  <si>
    <t>WV2ZZZ70ZPH130609</t>
  </si>
  <si>
    <t>JELCZ</t>
  </si>
  <si>
    <t>LO90 M/S</t>
  </si>
  <si>
    <t>SUJ09010020000339</t>
  </si>
  <si>
    <t>FZA 16075</t>
  </si>
  <si>
    <t>AUTOBUS</t>
  </si>
  <si>
    <t>8. Zakład Gospodarki Komunalnej i Mieszkaniowej</t>
  </si>
  <si>
    <t>URSUS</t>
  </si>
  <si>
    <t>K162</t>
  </si>
  <si>
    <t>387853</t>
  </si>
  <si>
    <t>FZA 40VF</t>
  </si>
  <si>
    <t>CIĄGNIK ROLNICZY</t>
  </si>
  <si>
    <t>WV3ZZZ7JZ6X008455</t>
  </si>
  <si>
    <t>FZA 68G2</t>
  </si>
  <si>
    <t>PRONAR</t>
  </si>
  <si>
    <t>T672</t>
  </si>
  <si>
    <t>1164H</t>
  </si>
  <si>
    <t>FZA 1A11</t>
  </si>
  <si>
    <t>PRZYCZEPA CIĘŻAROWA ROLNICZA</t>
  </si>
  <si>
    <t>AUTOSAN</t>
  </si>
  <si>
    <t>D-732</t>
  </si>
  <si>
    <t>SUAGNA03KNS050767</t>
  </si>
  <si>
    <t>FZA 75RN</t>
  </si>
  <si>
    <t>MEPROZET</t>
  </si>
  <si>
    <t>TO 58/8</t>
  </si>
  <si>
    <t>101</t>
  </si>
  <si>
    <t>FZA R371</t>
  </si>
  <si>
    <t>MTZ</t>
  </si>
  <si>
    <t>82A</t>
  </si>
  <si>
    <t>10888P</t>
  </si>
  <si>
    <t>FZA 28RK</t>
  </si>
  <si>
    <t>ZETOR</t>
  </si>
  <si>
    <t>5211.2</t>
  </si>
  <si>
    <t>43982</t>
  </si>
  <si>
    <t>FZA V094</t>
  </si>
  <si>
    <t>NEW HOLLAND</t>
  </si>
  <si>
    <t>L-B95</t>
  </si>
  <si>
    <t>031064402</t>
  </si>
  <si>
    <t>KOPARKO- ŁADOWARKA</t>
  </si>
  <si>
    <t>P 422K</t>
  </si>
  <si>
    <t>SUJP422BAX0000778</t>
  </si>
  <si>
    <t>ZNH 1714</t>
  </si>
  <si>
    <t>SPECJALNY</t>
  </si>
  <si>
    <t>FSC-STARACHOWICE</t>
  </si>
  <si>
    <t>SK-1</t>
  </si>
  <si>
    <t>SUS1142CEW0013835</t>
  </si>
  <si>
    <t>FZA 19FH</t>
  </si>
  <si>
    <t>SPECJALNY DO WYWOZU ŚMIECI</t>
  </si>
  <si>
    <t>Dresta 9,5m</t>
  </si>
  <si>
    <t>9.50M</t>
  </si>
  <si>
    <t>950293SW011580</t>
  </si>
  <si>
    <t>BRAK</t>
  </si>
  <si>
    <t>meprozet</t>
  </si>
  <si>
    <t>pn 70</t>
  </si>
  <si>
    <t>MEP071389</t>
  </si>
  <si>
    <t>FZA 19264</t>
  </si>
  <si>
    <t>ciężarowa rolnicza asenizacyjna</t>
  </si>
  <si>
    <t>Właściciel pojazdu- Urząd Gmin, użytkowany przez ZGKiM</t>
  </si>
  <si>
    <t>46102</t>
  </si>
  <si>
    <t>FZA V477</t>
  </si>
  <si>
    <t>DMC</t>
  </si>
  <si>
    <t xml:space="preserve">Ilość miejsc </t>
  </si>
  <si>
    <t>10.</t>
  </si>
  <si>
    <t xml:space="preserve">Drukarka HP </t>
  </si>
  <si>
    <t>Drukarka PIXMA</t>
  </si>
  <si>
    <t>Radio BLAUPUNKT 3 szt.</t>
  </si>
  <si>
    <t>monitoring</t>
  </si>
  <si>
    <t>Notebook ASUS 3 szt.</t>
  </si>
  <si>
    <t>Notebook LENOVO</t>
  </si>
  <si>
    <t>LENOVO IdeaPad PLATINUM 7 szt.</t>
  </si>
  <si>
    <t>laptop Lenovo -8 szt</t>
  </si>
  <si>
    <t>telefony Panasonic</t>
  </si>
  <si>
    <t>komputer przenośny Dell</t>
  </si>
  <si>
    <t>sprzęt nagłaśniający przenośny</t>
  </si>
  <si>
    <t>Budynek Gospodarczy przy Ośrodku Zdrowia w Niwicy</t>
  </si>
  <si>
    <t>Budynek ul. Żarska 39</t>
  </si>
  <si>
    <t>Budynek SUW Trzebiel</t>
  </si>
  <si>
    <t>Budynek SUW Olszyna</t>
  </si>
  <si>
    <t>Budynek Oczyszczalni Olszyna</t>
  </si>
  <si>
    <t>Budynek Gospodarczy Włostowice</t>
  </si>
  <si>
    <t>Komputer AKYGA (pok.2)</t>
  </si>
  <si>
    <t>Laptop DELL (informatyk)</t>
  </si>
  <si>
    <t>komputer INTEL HD 2 szt. (pok. Nr 14)</t>
  </si>
  <si>
    <t>Laptop DELL (pok. 16)</t>
  </si>
  <si>
    <t>Zestaw komputerowy (pok. 8)</t>
  </si>
  <si>
    <t>notebook Lenovo (Pok.18)</t>
  </si>
  <si>
    <t>wraz z osprzętem ,kamery monitoringu</t>
  </si>
  <si>
    <t>Martz Bau</t>
  </si>
  <si>
    <t>SXX4L15900H026622</t>
  </si>
  <si>
    <t>FZA46569</t>
  </si>
  <si>
    <t>PRZYCZEPA CIĘŻAROWA</t>
  </si>
  <si>
    <t>2.</t>
  </si>
  <si>
    <t>3.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</si>
  <si>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</si>
  <si>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</si>
  <si>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</si>
  <si>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</si>
  <si>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</si>
  <si>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</si>
  <si>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</si>
  <si>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</si>
  <si>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</si>
  <si>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</si>
  <si>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</si>
  <si>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Obieraczka</t>
  </si>
  <si>
    <t>21.</t>
  </si>
  <si>
    <t xml:space="preserve">Drukarka Brother </t>
  </si>
  <si>
    <t>22.</t>
  </si>
  <si>
    <t xml:space="preserve">Zasilacz awaryjny </t>
  </si>
  <si>
    <t>23.</t>
  </si>
  <si>
    <t>Rejestrator IP NVR4116HS-4KS2 16</t>
  </si>
  <si>
    <t>24.</t>
  </si>
  <si>
    <t>Dysk do rejestratora</t>
  </si>
  <si>
    <t>25.</t>
  </si>
  <si>
    <t>Kamera IP GT-CI22C5-28VF szt.2</t>
  </si>
  <si>
    <t>26.</t>
  </si>
  <si>
    <t>Kamera wandaloodporna IP GT-CI22V3-28VF szt.2</t>
  </si>
  <si>
    <t>27.</t>
  </si>
  <si>
    <t>Switch PoE DS.-3E01105P</t>
  </si>
  <si>
    <t>28.</t>
  </si>
  <si>
    <t>Urządzenie AP</t>
  </si>
  <si>
    <t>Laptop Dell szt.16</t>
  </si>
  <si>
    <t>Laptop Lenowo szt.11</t>
  </si>
  <si>
    <t>Drukarka 3d</t>
  </si>
  <si>
    <t>Laptop HP</t>
  </si>
  <si>
    <t xml:space="preserve"> Laptop Lenovo Platinum 6 szt.</t>
  </si>
  <si>
    <t>11 250 00 zł</t>
  </si>
  <si>
    <t>Tabela nr 2</t>
  </si>
  <si>
    <t>Tabela nr 1</t>
  </si>
  <si>
    <t>Tabela nr 3</t>
  </si>
  <si>
    <t>Tabela nr 4</t>
  </si>
  <si>
    <t>28.06.2021 28.06.2022 28.06.2023</t>
  </si>
  <si>
    <t>27.06.2022 27.06.2023 27.06.2024</t>
  </si>
  <si>
    <t>22.10.2020 22.10.2021 22.10.2022</t>
  </si>
  <si>
    <t>21.10.2021 21.10.2022 21.10.2023</t>
  </si>
  <si>
    <t>30.11.2020 30.11.2021 30.11.2022</t>
  </si>
  <si>
    <t>29.11.2021 29.11.2022 29.11.2023</t>
  </si>
  <si>
    <t>10.05.2021 10.05.2022 10.05.2023</t>
  </si>
  <si>
    <t>09.05.2022 09.05.2023 09.05.2024</t>
  </si>
  <si>
    <t>01.01.2021 01.01.2022 01.01.2023</t>
  </si>
  <si>
    <t>31.12.2021 31.12.2022 31.12.2023</t>
  </si>
  <si>
    <t xml:space="preserve">06.04.2021 06.04.2022 06.04.2023 </t>
  </si>
  <si>
    <t>05.04.2022 05.04.2023 05.04.2024</t>
  </si>
  <si>
    <t>12.08.2020 12.08.2021 12.08.2022</t>
  </si>
  <si>
    <t>11.08.2021 11.08.2022 11.08.2023</t>
  </si>
  <si>
    <t>30.09.2020 30.09.2021 30.09.2022</t>
  </si>
  <si>
    <t>29.09.2021 29.09.2022 29.09.2023</t>
  </si>
  <si>
    <t>03.12.2020 03.12.2021 03.12.2022</t>
  </si>
  <si>
    <t>02.12.2021 02.12.2022 02.12.2023</t>
  </si>
  <si>
    <t>02.04.2021 02.04.2022 02.04.2023</t>
  </si>
  <si>
    <t>01.04.2022 01.04.2023 01.04.2024</t>
  </si>
  <si>
    <t>26.08.2020 26.08.2021 26.08.2022</t>
  </si>
  <si>
    <t>25.08.2021 25.08.2022 25.08.2023</t>
  </si>
  <si>
    <t>16.10.2020 16.10.2021 16.10.2022</t>
  </si>
  <si>
    <t>15.10.2021 15.10.2022 15.10.2023</t>
  </si>
  <si>
    <t>06.10.2020 06.10.2021 06.10.2022</t>
  </si>
  <si>
    <t>05.10.2021 05.10.2022 05.10.2023</t>
  </si>
  <si>
    <t>21.12.2020 21.12.2021 21.12.2022</t>
  </si>
  <si>
    <t>20.12.2021 20.12.2022 20.12.2023</t>
  </si>
  <si>
    <t>23.06.2021 23.06.2022 23.06.2023</t>
  </si>
  <si>
    <t>22.06.2022 22.06.2023 22.06.2024</t>
  </si>
  <si>
    <t>05.12.2020 05.12.2021 05.12.2022</t>
  </si>
  <si>
    <t>04.12.2021 04.12.2022 04.12.2023</t>
  </si>
  <si>
    <t>26.01.2021 26.01.2022 26.01.2023</t>
  </si>
  <si>
    <t>25.01.2022 25.01.2023 25.01.2024</t>
  </si>
  <si>
    <t>13.07.2021 13.07.2022 13.07.2023</t>
  </si>
  <si>
    <t>12.07.2022 12.07.2023 12.07.2024</t>
  </si>
  <si>
    <t>04.08.2020
04.08.2021
04.08.2022</t>
  </si>
  <si>
    <t>03.08.2021
03.08.2022
03.08.2023</t>
  </si>
  <si>
    <t>23.11.2020
23.11.2021
23.11.2022</t>
  </si>
  <si>
    <t>22.11.2021
22.11.2022
22.11.2023</t>
  </si>
  <si>
    <t>tabela nr 5</t>
  </si>
  <si>
    <t>Informacja o szkodach</t>
  </si>
  <si>
    <t>Rok</t>
  </si>
  <si>
    <t>Suma wypłaconych odszkodowań</t>
  </si>
  <si>
    <t>Jednostka / opis szkód</t>
  </si>
  <si>
    <t>AC komunikacyjne</t>
  </si>
  <si>
    <t>przepięcie</t>
  </si>
  <si>
    <t>uszkodzenie dachu wskutek wiatru (2 szkody)</t>
  </si>
  <si>
    <t>713.54 zł</t>
  </si>
  <si>
    <t>OC działalności (5 szkód)</t>
  </si>
  <si>
    <t>mienie ALL risk</t>
  </si>
  <si>
    <t xml:space="preserve">OC działalności </t>
  </si>
  <si>
    <t>mienie ALL risk (2 szkody)</t>
  </si>
  <si>
    <t>wiata przystankowa dewastacja (3 szkody)</t>
  </si>
  <si>
    <t>zalanie</t>
  </si>
  <si>
    <t>OC działalnosci (2 szkody)</t>
  </si>
  <si>
    <t>uderzenie pojazdu mienie</t>
  </si>
  <si>
    <t>dewastacja dzikie zwierzęta</t>
  </si>
  <si>
    <t>uszkodzenie budynku wiatr</t>
  </si>
  <si>
    <t>rozbita szyba</t>
  </si>
  <si>
    <t>mienie ALL risk (5 szkód)</t>
  </si>
  <si>
    <t>mienie ALL risk (1 szkoda)</t>
  </si>
  <si>
    <t>Właściciel pojazdu- Ochotnicza Straż Pożarna Trzebiel REGON:978013465</t>
  </si>
  <si>
    <t>Właściciel pojazdu- Gmina Trzebiel</t>
  </si>
  <si>
    <t>Właściciel pojazdu- Ochotnicza Straż Pożarna Dębinka REGON:362485764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</si>
</sst>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&quot; &quot;#,##0.00&quot; zł &quot;;&quot;-&quot;#,##0.00&quot; zł &quot;;&quot; -&quot;#&quot; zł &quot;;&quot; &quot;@&quot; &quot;"/>
    <numFmt numFmtId="168" formatCode="#,##0.00&quot; zł &quot;;#,##0.00&quot; zł &quot;;&quot;-&quot;#&quot; zł &quot;;@&quot; &quot;"/>
    <numFmt numFmtId="169" formatCode="#,##0.00&quot; zł&quot;;[Red]&quot;-&quot;#,##0.00&quot; zł&quot;"/>
    <numFmt numFmtId="170" formatCode="#,##0.00&quot; zł&quot;"/>
    <numFmt numFmtId="171" formatCode="#,##0.00&quot; zł &quot;;#,##0.00&quot; zł &quot;;&quot;-&quot;#&quot; zł &quot;;&quot; &quot;@&quot; &quot;"/>
    <numFmt numFmtId="172" formatCode="d/mm/yyyy"/>
    <numFmt numFmtId="173" formatCode="d&quot;.&quot;mm&quot;.&quot;yyyy"/>
    <numFmt numFmtId="174" formatCode="_-* #,##0.00,&quot;zł&quot;_-;\-* #,##0.00,&quot;zł&quot;_-;_-* \-??&quot; zł&quot;_-;_-@_-"/>
    <numFmt numFmtId="175" formatCode="#,##0.00&quot; zł &quot;;#,##0.00&quot; zł &quot;;\-#&quot; zł &quot;;@\ "/>
    <numFmt numFmtId="176" formatCode="#,##0.00\ [$zł-415]\ ;#,##0.00\ [$zł-415]\ ;\-#\ [$zł-415]\ ;@\ "/>
    <numFmt numFmtId="177" formatCode="&quot; &quot;#,##0.00&quot; zł &quot;;&quot;-&quot;#,##0.00&quot; zł &quot;;&quot; -&quot;#&quot; zł &quot;;@&quot; &quot;"/>
    <numFmt numFmtId="178" formatCode="&quot; &quot;#,##0.00&quot;      &quot;;&quot;-&quot;#,##0.00&quot;      &quot;;&quot; -&quot;#&quot;      &quot;;@&quot; &quot;"/>
    <numFmt numFmtId="179" formatCode="#,##0.00&quot; &quot;[$zł-415];[Red]&quot;-&quot;#,##0.00&quot; &quot;[$zł-415]"/>
    <numFmt numFmtId="180" formatCode="#,##0.00\ [$zł-415];[Red]\-#,##0.00\ [$zł-415]"/>
  </numFmts>
  <fonts count="8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0"/>
      <name val="Verdana"/>
      <family val="2"/>
      <charset val="238"/>
    </font>
    <font>
      <b/>
      <u/>
      <sz val="10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9"/>
      <name val="Verdana"/>
      <family val="2"/>
      <charset val="238"/>
    </font>
    <font>
      <b/>
      <sz val="9"/>
      <color theme="0"/>
      <name val="Verdana"/>
      <family val="2"/>
      <charset val="238"/>
    </font>
    <font>
      <sz val="10"/>
      <name val="Arial"/>
      <family val="2"/>
      <charset val="238"/>
    </font>
    <font>
      <b/>
      <sz val="10"/>
      <color theme="0"/>
      <name val="Verdana"/>
      <family val="2"/>
      <charset val="238"/>
    </font>
    <font>
      <b/>
      <i/>
      <u/>
      <sz val="9"/>
      <name val="Verdana"/>
      <family val="2"/>
      <charset val="238"/>
    </font>
    <font>
      <b/>
      <sz val="9"/>
      <color indexed="9"/>
      <name val="Verdana"/>
      <family val="2"/>
      <charset val="238"/>
    </font>
    <font>
      <b/>
      <u/>
      <sz val="9"/>
      <name val="Verdana"/>
      <family val="2"/>
      <charset val="238"/>
    </font>
    <font>
      <b/>
      <sz val="9"/>
      <name val="Verdana"/>
      <family val="2"/>
      <charset val="238"/>
    </font>
    <font>
      <sz val="9"/>
      <color theme="0"/>
      <name val="Verdana"/>
      <family val="2"/>
      <charset val="238"/>
    </font>
    <font>
      <i/>
      <sz val="9"/>
      <color theme="0"/>
      <name val="Verdana"/>
      <family val="2"/>
      <charset val="238"/>
    </font>
    <font>
      <sz val="9"/>
      <color indexed="9"/>
      <name val="Verdana"/>
      <family val="2"/>
      <charset val="238"/>
    </font>
    <font>
      <i/>
      <sz val="9"/>
      <color indexed="9"/>
      <name val="Verdana"/>
      <family val="2"/>
      <charset val="238"/>
    </font>
    <font>
      <sz val="10"/>
      <color theme="1"/>
      <name val="Arial1"/>
      <charset val="238"/>
    </font>
    <font>
      <sz val="10"/>
      <color theme="1"/>
      <name val="Verdana"/>
      <family val="2"/>
      <charset val="238"/>
    </font>
    <font>
      <sz val="10"/>
      <color theme="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9"/>
      <color theme="0" tint="-4.9989318521683403E-2"/>
      <name val="Verdana"/>
      <family val="2"/>
      <charset val="238"/>
    </font>
    <font>
      <sz val="8"/>
      <name val="Verdana"/>
      <family val="2"/>
      <charset val="238"/>
    </font>
    <font>
      <i/>
      <sz val="8"/>
      <name val="Verdana"/>
      <family val="2"/>
      <charset val="238"/>
    </font>
    <font>
      <b/>
      <u/>
      <sz val="8"/>
      <name val="Verdana"/>
      <family val="2"/>
      <charset val="238"/>
    </font>
    <font>
      <i/>
      <sz val="10"/>
      <name val="Arial"/>
      <family val="2"/>
      <charset val="238"/>
    </font>
    <font>
      <sz val="10.5"/>
      <name val="Arial"/>
      <family val="2"/>
      <charset val="238"/>
    </font>
    <font>
      <i/>
      <sz val="10.5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name val="Calibri"/>
      <family val="2"/>
      <charset val="238"/>
    </font>
    <font>
      <sz val="9"/>
      <color theme="1"/>
      <name val="Verdana"/>
      <family val="2"/>
      <charset val="238"/>
    </font>
    <font>
      <b/>
      <u/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Verdana"/>
      <family val="2"/>
      <charset val="238"/>
    </font>
    <font>
      <b/>
      <sz val="9"/>
      <color rgb="FFFFFFFF"/>
      <name val="Verdana"/>
      <family val="2"/>
      <charset val="238"/>
    </font>
    <font>
      <sz val="9"/>
      <color rgb="FFFFFFFF"/>
      <name val="Verdana"/>
      <family val="2"/>
      <charset val="238"/>
    </font>
    <font>
      <i/>
      <sz val="9"/>
      <color rgb="FFFFFFFF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u/>
      <sz val="8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  <font>
      <b/>
      <sz val="10"/>
      <color rgb="FFFFFFFF"/>
      <name val="Verdana"/>
      <family val="2"/>
      <charset val="238"/>
    </font>
    <font>
      <u/>
      <sz val="10"/>
      <name val="Verdana"/>
      <family val="2"/>
      <charset val="238"/>
    </font>
    <font>
      <b/>
      <i/>
      <sz val="10"/>
      <color indexed="9"/>
      <name val="Verdana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FFFFFF"/>
      <name val="Verdana"/>
      <family val="2"/>
      <charset val="238"/>
    </font>
    <font>
      <i/>
      <sz val="10"/>
      <color indexed="9"/>
      <name val="Verdana"/>
      <family val="2"/>
      <charset val="238"/>
    </font>
    <font>
      <i/>
      <sz val="10"/>
      <color rgb="FFFFFFFF"/>
      <name val="Verdana"/>
      <family val="2"/>
      <charset val="238"/>
    </font>
    <font>
      <sz val="10"/>
      <color indexed="9"/>
      <name val="Verdana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sz val="9"/>
      <color rgb="FF000000"/>
      <name val="Verdana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Arial1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1"/>
      <name val="Czcionka tekstu podstawowego"/>
      <family val="2"/>
      <charset val="238"/>
    </font>
    <font>
      <b/>
      <u/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2060"/>
        <bgColor rgb="FF00206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3366"/>
        <bgColor rgb="FF00336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</borders>
  <cellStyleXfs count="76">
    <xf numFmtId="0" fontId="0" fillId="0" borderId="0"/>
    <xf numFmtId="44" fontId="9" fillId="0" borderId="0" applyFont="0" applyFill="0" applyBorder="0" applyAlignment="0" applyProtection="0"/>
    <xf numFmtId="166" fontId="19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36" fillId="0" borderId="0"/>
    <xf numFmtId="174" fontId="1" fillId="0" borderId="0" applyBorder="0" applyProtection="0"/>
    <xf numFmtId="175" fontId="57" fillId="0" borderId="0"/>
    <xf numFmtId="0" fontId="36" fillId="0" borderId="0"/>
    <xf numFmtId="178" fontId="36" fillId="0" borderId="0"/>
    <xf numFmtId="177" fontId="36" fillId="0" borderId="0"/>
    <xf numFmtId="168" fontId="57" fillId="0" borderId="0"/>
    <xf numFmtId="0" fontId="60" fillId="0" borderId="0"/>
    <xf numFmtId="0" fontId="61" fillId="0" borderId="0">
      <alignment horizontal="center"/>
    </xf>
    <xf numFmtId="0" fontId="61" fillId="0" borderId="0">
      <alignment horizontal="center" textRotation="90"/>
    </xf>
    <xf numFmtId="166" fontId="62" fillId="0" borderId="0"/>
    <xf numFmtId="0" fontId="63" fillId="0" borderId="0"/>
    <xf numFmtId="179" fontId="63" fillId="0" borderId="0"/>
    <xf numFmtId="177" fontId="36" fillId="0" borderId="0"/>
    <xf numFmtId="177" fontId="36" fillId="0" borderId="0"/>
    <xf numFmtId="177" fontId="36" fillId="0" borderId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22" borderId="0" applyNumberFormat="0" applyBorder="0" applyAlignment="0" applyProtection="0"/>
    <xf numFmtId="0" fontId="67" fillId="16" borderId="40" applyNumberFormat="0" applyAlignment="0" applyProtection="0"/>
    <xf numFmtId="0" fontId="68" fillId="23" borderId="41" applyNumberFormat="0" applyAlignment="0" applyProtection="0"/>
    <xf numFmtId="0" fontId="69" fillId="0" borderId="42" applyNumberFormat="0" applyFill="0" applyAlignment="0" applyProtection="0"/>
    <xf numFmtId="0" fontId="70" fillId="24" borderId="43" applyNumberFormat="0" applyAlignment="0" applyProtection="0"/>
    <xf numFmtId="0" fontId="71" fillId="0" borderId="44" applyNumberFormat="0" applyFill="0" applyAlignment="0" applyProtection="0"/>
    <xf numFmtId="0" fontId="72" fillId="0" borderId="45" applyNumberFormat="0" applyFill="0" applyAlignment="0" applyProtection="0"/>
    <xf numFmtId="0" fontId="73" fillId="0" borderId="46" applyNumberFormat="0" applyFill="0" applyAlignment="0" applyProtection="0"/>
    <xf numFmtId="0" fontId="73" fillId="0" borderId="0" applyNumberFormat="0" applyFill="0" applyBorder="0" applyAlignment="0" applyProtection="0"/>
    <xf numFmtId="0" fontId="74" fillId="23" borderId="40" applyNumberFormat="0" applyAlignment="0" applyProtection="0"/>
    <xf numFmtId="0" fontId="75" fillId="0" borderId="4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25" borderId="48" applyNumberFormat="0" applyAlignment="0" applyProtection="0"/>
    <xf numFmtId="0" fontId="67" fillId="16" borderId="40" applyNumberFormat="0" applyAlignment="0" applyProtection="0"/>
    <xf numFmtId="0" fontId="68" fillId="23" borderId="41" applyNumberFormat="0" applyAlignment="0" applyProtection="0"/>
    <xf numFmtId="0" fontId="67" fillId="16" borderId="40" applyNumberFormat="0" applyAlignment="0" applyProtection="0"/>
    <xf numFmtId="0" fontId="68" fillId="23" borderId="41" applyNumberFormat="0" applyAlignment="0" applyProtection="0"/>
    <xf numFmtId="0" fontId="74" fillId="23" borderId="40" applyNumberFormat="0" applyAlignment="0" applyProtection="0"/>
    <xf numFmtId="0" fontId="75" fillId="0" borderId="47" applyNumberFormat="0" applyFill="0" applyAlignment="0" applyProtection="0"/>
    <xf numFmtId="0" fontId="1" fillId="25" borderId="48" applyNumberFormat="0" applyAlignment="0" applyProtection="0"/>
    <xf numFmtId="0" fontId="74" fillId="23" borderId="40" applyNumberFormat="0" applyAlignment="0" applyProtection="0"/>
    <xf numFmtId="0" fontId="75" fillId="0" borderId="47" applyNumberFormat="0" applyFill="0" applyAlignment="0" applyProtection="0"/>
    <xf numFmtId="0" fontId="1" fillId="25" borderId="48" applyNumberFormat="0" applyAlignment="0" applyProtection="0"/>
    <xf numFmtId="0" fontId="79" fillId="0" borderId="0"/>
    <xf numFmtId="9" fontId="1" fillId="0" borderId="0" applyFont="0" applyFill="0" applyBorder="0" applyAlignment="0" applyProtection="0"/>
    <xf numFmtId="0" fontId="68" fillId="23" borderId="41" applyNumberFormat="0" applyAlignment="0" applyProtection="0"/>
    <xf numFmtId="0" fontId="68" fillId="23" borderId="41" applyNumberFormat="0" applyAlignment="0" applyProtection="0"/>
    <xf numFmtId="0" fontId="74" fillId="23" borderId="40" applyNumberFormat="0" applyAlignment="0" applyProtection="0"/>
    <xf numFmtId="0" fontId="1" fillId="25" borderId="48" applyNumberFormat="0" applyAlignment="0" applyProtection="0"/>
    <xf numFmtId="0" fontId="67" fillId="16" borderId="40" applyNumberFormat="0" applyAlignment="0" applyProtection="0"/>
    <xf numFmtId="0" fontId="67" fillId="16" borderId="40" applyNumberFormat="0" applyAlignment="0" applyProtection="0"/>
    <xf numFmtId="0" fontId="67" fillId="16" borderId="40" applyNumberFormat="0" applyAlignment="0" applyProtection="0"/>
    <xf numFmtId="0" fontId="75" fillId="0" borderId="47" applyNumberFormat="0" applyFill="0" applyAlignment="0" applyProtection="0"/>
    <xf numFmtId="0" fontId="74" fillId="23" borderId="40" applyNumberFormat="0" applyAlignment="0" applyProtection="0"/>
    <xf numFmtId="0" fontId="75" fillId="0" borderId="47" applyNumberFormat="0" applyFill="0" applyAlignment="0" applyProtection="0"/>
    <xf numFmtId="0" fontId="1" fillId="25" borderId="48" applyNumberFormat="0" applyAlignment="0" applyProtection="0"/>
    <xf numFmtId="0" fontId="68" fillId="23" borderId="41" applyNumberFormat="0" applyAlignment="0" applyProtection="0"/>
    <xf numFmtId="0" fontId="67" fillId="16" borderId="40" applyNumberFormat="0" applyAlignment="0" applyProtection="0"/>
    <xf numFmtId="0" fontId="68" fillId="23" borderId="41" applyNumberFormat="0" applyAlignment="0" applyProtection="0"/>
    <xf numFmtId="0" fontId="74" fillId="23" borderId="40" applyNumberFormat="0" applyAlignment="0" applyProtection="0"/>
    <xf numFmtId="0" fontId="75" fillId="0" borderId="47" applyNumberFormat="0" applyFill="0" applyAlignment="0" applyProtection="0"/>
    <xf numFmtId="0" fontId="1" fillId="25" borderId="48" applyNumberFormat="0" applyAlignment="0" applyProtection="0"/>
    <xf numFmtId="0" fontId="74" fillId="23" borderId="40" applyNumberFormat="0" applyAlignment="0" applyProtection="0"/>
    <xf numFmtId="0" fontId="75" fillId="0" borderId="47" applyNumberFormat="0" applyFill="0" applyAlignment="0" applyProtection="0"/>
    <xf numFmtId="0" fontId="1" fillId="25" borderId="48" applyNumberFormat="0" applyAlignment="0" applyProtection="0"/>
  </cellStyleXfs>
  <cellXfs count="54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10" fillId="3" borderId="0" xfId="0" applyNumberFormat="1" applyFont="1" applyFill="1" applyAlignment="1">
      <alignment vertical="center"/>
    </xf>
    <xf numFmtId="0" fontId="7" fillId="0" borderId="0" xfId="0" applyFont="1" applyAlignment="1">
      <alignment horizontal="center" textRotation="18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horizontal="right" vertical="center"/>
    </xf>
    <xf numFmtId="44" fontId="7" fillId="0" borderId="0" xfId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44" fontId="12" fillId="3" borderId="1" xfId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44" fontId="7" fillId="0" borderId="1" xfId="0" applyNumberFormat="1" applyFont="1" applyFill="1" applyBorder="1" applyAlignment="1">
      <alignment vertical="center"/>
    </xf>
    <xf numFmtId="44" fontId="7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8" fillId="3" borderId="1" xfId="0" applyNumberFormat="1" applyFont="1" applyFill="1" applyBorder="1" applyAlignment="1">
      <alignment horizontal="right" vertical="center" wrapText="1"/>
    </xf>
    <xf numFmtId="44" fontId="8" fillId="3" borderId="1" xfId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44" fontId="7" fillId="4" borderId="1" xfId="1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44" fontId="7" fillId="0" borderId="1" xfId="0" applyNumberFormat="1" applyFont="1" applyBorder="1" applyAlignment="1">
      <alignment vertical="center"/>
    </xf>
    <xf numFmtId="44" fontId="7" fillId="0" borderId="1" xfId="1" applyFont="1" applyBorder="1" applyAlignment="1">
      <alignment vertical="center"/>
    </xf>
    <xf numFmtId="0" fontId="7" fillId="0" borderId="0" xfId="0" applyFont="1" applyAlignment="1">
      <alignment horizontal="center" textRotation="180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right" vertical="center" wrapText="1"/>
    </xf>
    <xf numFmtId="44" fontId="8" fillId="0" borderId="1" xfId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textRotation="180"/>
    </xf>
    <xf numFmtId="0" fontId="7" fillId="4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0" xfId="0"/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8" fillId="3" borderId="1" xfId="0" applyNumberFormat="1" applyFont="1" applyFill="1" applyBorder="1" applyAlignment="1">
      <alignment horizontal="right" vertical="center" wrapText="1"/>
    </xf>
    <xf numFmtId="44" fontId="8" fillId="3" borderId="1" xfId="3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14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textRotation="180"/>
    </xf>
    <xf numFmtId="0" fontId="7" fillId="0" borderId="6" xfId="0" applyFont="1" applyBorder="1" applyAlignment="1">
      <alignment horizontal="center" textRotation="180"/>
    </xf>
    <xf numFmtId="44" fontId="7" fillId="0" borderId="1" xfId="0" applyNumberFormat="1" applyFont="1" applyBorder="1" applyAlignment="1">
      <alignment vertical="center"/>
    </xf>
    <xf numFmtId="44" fontId="7" fillId="0" borderId="1" xfId="3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4" fontId="10" fillId="5" borderId="1" xfId="0" applyNumberFormat="1" applyFont="1" applyFill="1" applyBorder="1" applyAlignment="1">
      <alignment horizontal="center" vertical="center" wrapText="1"/>
    </xf>
    <xf numFmtId="44" fontId="10" fillId="5" borderId="1" xfId="0" applyNumberFormat="1" applyFont="1" applyFill="1" applyBorder="1" applyAlignment="1">
      <alignment horizontal="center" vertical="center"/>
    </xf>
    <xf numFmtId="44" fontId="3" fillId="0" borderId="0" xfId="0" applyNumberFormat="1" applyFont="1"/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44" fontId="6" fillId="7" borderId="1" xfId="0" applyNumberFormat="1" applyFont="1" applyFill="1" applyBorder="1" applyAlignment="1">
      <alignment horizontal="center" vertical="center" wrapText="1"/>
    </xf>
    <xf numFmtId="44" fontId="3" fillId="4" borderId="0" xfId="0" applyNumberFormat="1" applyFont="1" applyFill="1"/>
    <xf numFmtId="0" fontId="3" fillId="0" borderId="0" xfId="0" applyFont="1" applyAlignment="1">
      <alignment vertical="top" textRotation="180"/>
    </xf>
    <xf numFmtId="165" fontId="7" fillId="4" borderId="1" xfId="1" applyNumberFormat="1" applyFont="1" applyFill="1" applyBorder="1" applyAlignment="1">
      <alignment vertical="center"/>
    </xf>
    <xf numFmtId="165" fontId="8" fillId="3" borderId="1" xfId="1" applyNumberFormat="1" applyFont="1" applyFill="1" applyBorder="1" applyAlignment="1">
      <alignment horizontal="right" vertical="center" wrapText="1"/>
    </xf>
    <xf numFmtId="44" fontId="23" fillId="3" borderId="1" xfId="1" applyFont="1" applyFill="1" applyBorder="1" applyAlignment="1">
      <alignment vertical="center"/>
    </xf>
    <xf numFmtId="44" fontId="4" fillId="0" borderId="0" xfId="0" applyNumberFormat="1" applyFont="1" applyFill="1" applyAlignment="1">
      <alignment horizontal="right"/>
    </xf>
    <xf numFmtId="44" fontId="6" fillId="3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vertical="center" wrapText="1"/>
    </xf>
    <xf numFmtId="44" fontId="6" fillId="2" borderId="1" xfId="0" applyNumberFormat="1" applyFont="1" applyFill="1" applyBorder="1" applyAlignment="1">
      <alignment horizontal="right" vertical="center" wrapText="1"/>
    </xf>
    <xf numFmtId="44" fontId="3" fillId="0" borderId="1" xfId="0" applyNumberFormat="1" applyFont="1" applyFill="1" applyBorder="1" applyAlignment="1">
      <alignment vertical="center"/>
    </xf>
    <xf numFmtId="44" fontId="3" fillId="0" borderId="1" xfId="0" applyNumberFormat="1" applyFont="1" applyBorder="1" applyAlignment="1">
      <alignment horizontal="right" vertical="center" wrapText="1"/>
    </xf>
    <xf numFmtId="44" fontId="3" fillId="0" borderId="7" xfId="0" applyNumberFormat="1" applyFont="1" applyFill="1" applyBorder="1" applyAlignment="1">
      <alignment vertical="center"/>
    </xf>
    <xf numFmtId="44" fontId="6" fillId="2" borderId="2" xfId="0" applyNumberFormat="1" applyFont="1" applyFill="1" applyBorder="1" applyAlignment="1">
      <alignment horizontal="right" vertical="center" wrapText="1"/>
    </xf>
    <xf numFmtId="44" fontId="3" fillId="0" borderId="1" xfId="0" applyNumberFormat="1" applyFont="1" applyFill="1" applyBorder="1" applyAlignment="1">
      <alignment horizontal="left" vertical="center" wrapText="1"/>
    </xf>
    <xf numFmtId="44" fontId="3" fillId="0" borderId="2" xfId="0" applyNumberFormat="1" applyFont="1" applyFill="1" applyBorder="1" applyAlignment="1">
      <alignment horizontal="left" vertical="center" wrapText="1"/>
    </xf>
    <xf numFmtId="44" fontId="21" fillId="10" borderId="15" xfId="0" applyNumberFormat="1" applyFont="1" applyFill="1" applyBorder="1" applyAlignment="1">
      <alignment horizontal="left" vertical="center" wrapText="1"/>
    </xf>
    <xf numFmtId="44" fontId="3" fillId="0" borderId="8" xfId="0" applyNumberFormat="1" applyFont="1" applyFill="1" applyBorder="1" applyAlignment="1">
      <alignment vertical="center"/>
    </xf>
    <xf numFmtId="44" fontId="3" fillId="0" borderId="1" xfId="0" applyNumberFormat="1" applyFont="1" applyFill="1" applyBorder="1" applyAlignment="1">
      <alignment horizontal="right" vertical="center" wrapText="1"/>
    </xf>
    <xf numFmtId="44" fontId="21" fillId="10" borderId="1" xfId="0" applyNumberFormat="1" applyFont="1" applyFill="1" applyBorder="1" applyAlignment="1">
      <alignment horizontal="right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Alignment="1">
      <alignment horizontal="right"/>
    </xf>
    <xf numFmtId="44" fontId="4" fillId="0" borderId="0" xfId="0" applyNumberFormat="1" applyFont="1" applyAlignment="1">
      <alignment horizontal="right" wrapText="1"/>
    </xf>
    <xf numFmtId="44" fontId="4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textRotation="180"/>
    </xf>
    <xf numFmtId="8" fontId="7" fillId="4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7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6" fillId="4" borderId="3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vertical="center" wrapText="1"/>
    </xf>
    <xf numFmtId="0" fontId="24" fillId="6" borderId="4" xfId="0" applyFont="1" applyFill="1" applyBorder="1" applyAlignment="1">
      <alignment vertical="center" wrapText="1"/>
    </xf>
    <xf numFmtId="0" fontId="24" fillId="4" borderId="4" xfId="0" applyFont="1" applyFill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28" fillId="0" borderId="4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vertical="center" wrapText="1"/>
    </xf>
    <xf numFmtId="0" fontId="28" fillId="0" borderId="1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center" wrapText="1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justify" wrapText="1"/>
    </xf>
    <xf numFmtId="0" fontId="25" fillId="0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44" fontId="15" fillId="3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justify"/>
    </xf>
    <xf numFmtId="0" fontId="7" fillId="4" borderId="4" xfId="0" applyFont="1" applyFill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vertical="center" wrapText="1"/>
    </xf>
    <xf numFmtId="167" fontId="33" fillId="0" borderId="14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33" fillId="0" borderId="0" xfId="0" applyFont="1" applyAlignment="1">
      <alignment horizontal="center" textRotation="180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33" fillId="0" borderId="24" xfId="0" applyFont="1" applyBorder="1" applyAlignment="1">
      <alignment textRotation="180"/>
    </xf>
    <xf numFmtId="0" fontId="33" fillId="0" borderId="14" xfId="0" applyFont="1" applyBorder="1" applyAlignment="1">
      <alignment vertical="center" wrapText="1"/>
    </xf>
    <xf numFmtId="170" fontId="38" fillId="11" borderId="14" xfId="0" applyNumberFormat="1" applyFont="1" applyFill="1" applyBorder="1" applyAlignment="1">
      <alignment horizontal="right" vertical="center" wrapText="1"/>
    </xf>
    <xf numFmtId="168" fontId="38" fillId="11" borderId="14" xfId="8" applyFont="1" applyFill="1" applyBorder="1" applyAlignment="1" applyProtection="1">
      <alignment horizontal="right" vertical="center" wrapText="1"/>
    </xf>
    <xf numFmtId="168" fontId="39" fillId="11" borderId="14" xfId="0" applyNumberFormat="1" applyFont="1" applyFill="1" applyBorder="1" applyAlignment="1">
      <alignment horizontal="center" vertical="center" wrapText="1"/>
    </xf>
    <xf numFmtId="168" fontId="40" fillId="11" borderId="14" xfId="0" applyNumberFormat="1" applyFont="1" applyFill="1" applyBorder="1" applyAlignment="1">
      <alignment vertical="center" wrapText="1"/>
    </xf>
    <xf numFmtId="0" fontId="40" fillId="11" borderId="14" xfId="0" applyFont="1" applyFill="1" applyBorder="1" applyAlignment="1">
      <alignment horizontal="center" vertical="center" wrapText="1"/>
    </xf>
    <xf numFmtId="0" fontId="41" fillId="11" borderId="23" xfId="0" applyFont="1" applyFill="1" applyBorder="1" applyAlignment="1">
      <alignment vertical="center" wrapText="1"/>
    </xf>
    <xf numFmtId="0" fontId="39" fillId="11" borderId="14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70" fontId="33" fillId="0" borderId="14" xfId="0" applyNumberFormat="1" applyFont="1" applyBorder="1" applyAlignment="1">
      <alignment horizontal="right" vertical="center" wrapText="1"/>
    </xf>
    <xf numFmtId="168" fontId="33" fillId="8" borderId="14" xfId="8" applyFont="1" applyFill="1" applyBorder="1" applyAlignment="1" applyProtection="1">
      <alignment vertical="center"/>
    </xf>
    <xf numFmtId="0" fontId="33" fillId="8" borderId="14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 wrapText="1"/>
    </xf>
    <xf numFmtId="0" fontId="37" fillId="8" borderId="23" xfId="0" applyFont="1" applyFill="1" applyBorder="1" applyAlignment="1">
      <alignment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42" fillId="0" borderId="23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/>
    </xf>
    <xf numFmtId="170" fontId="38" fillId="9" borderId="14" xfId="0" applyNumberFormat="1" applyFont="1" applyFill="1" applyBorder="1" applyAlignment="1">
      <alignment horizontal="right" vertical="center" wrapText="1"/>
    </xf>
    <xf numFmtId="168" fontId="38" fillId="9" borderId="14" xfId="8" applyFont="1" applyFill="1" applyBorder="1" applyAlignment="1" applyProtection="1">
      <alignment horizontal="right" vertical="center" wrapText="1"/>
    </xf>
    <xf numFmtId="0" fontId="39" fillId="9" borderId="14" xfId="0" applyFont="1" applyFill="1" applyBorder="1" applyAlignment="1">
      <alignment horizontal="center" vertical="center" wrapText="1"/>
    </xf>
    <xf numFmtId="0" fontId="40" fillId="9" borderId="14" xfId="0" applyFont="1" applyFill="1" applyBorder="1" applyAlignment="1">
      <alignment vertical="center" wrapText="1"/>
    </xf>
    <xf numFmtId="0" fontId="40" fillId="9" borderId="14" xfId="0" applyFont="1" applyFill="1" applyBorder="1" applyAlignment="1">
      <alignment horizontal="center" vertical="center" wrapText="1"/>
    </xf>
    <xf numFmtId="0" fontId="41" fillId="9" borderId="23" xfId="0" applyFont="1" applyFill="1" applyBorder="1" applyAlignment="1">
      <alignment vertical="center" wrapText="1"/>
    </xf>
    <xf numFmtId="168" fontId="33" fillId="0" borderId="14" xfId="0" applyNumberFormat="1" applyFont="1" applyBorder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171" fontId="44" fillId="11" borderId="14" xfId="0" applyNumberFormat="1" applyFont="1" applyFill="1" applyBorder="1" applyAlignment="1">
      <alignment horizontal="right" vertical="center" wrapText="1"/>
    </xf>
    <xf numFmtId="169" fontId="44" fillId="11" borderId="1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71" fontId="3" fillId="0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171" fontId="3" fillId="0" borderId="14" xfId="0" applyNumberFormat="1" applyFont="1" applyBorder="1" applyAlignment="1">
      <alignment horizontal="right" vertical="center" wrapText="1"/>
    </xf>
    <xf numFmtId="0" fontId="3" fillId="0" borderId="16" xfId="0" applyFont="1" applyFill="1" applyBorder="1" applyAlignment="1">
      <alignment vertical="center" wrapText="1"/>
    </xf>
    <xf numFmtId="171" fontId="3" fillId="4" borderId="14" xfId="0" applyNumberFormat="1" applyFont="1" applyFill="1" applyBorder="1" applyAlignment="1">
      <alignment vertical="center"/>
    </xf>
    <xf numFmtId="171" fontId="3" fillId="4" borderId="14" xfId="0" applyNumberFormat="1" applyFont="1" applyFill="1" applyBorder="1" applyAlignment="1">
      <alignment horizontal="right" vertical="center" wrapText="1"/>
    </xf>
    <xf numFmtId="171" fontId="45" fillId="4" borderId="14" xfId="0" applyNumberFormat="1" applyFont="1" applyFill="1" applyBorder="1" applyAlignment="1">
      <alignment horizontal="right" vertical="center"/>
    </xf>
    <xf numFmtId="169" fontId="3" fillId="0" borderId="14" xfId="0" applyNumberFormat="1" applyFont="1" applyFill="1" applyBorder="1" applyAlignment="1">
      <alignment horizontal="right" vertical="center" wrapText="1"/>
    </xf>
    <xf numFmtId="169" fontId="3" fillId="0" borderId="14" xfId="0" applyNumberFormat="1" applyFont="1" applyBorder="1" applyAlignment="1">
      <alignment horizontal="right" vertical="center" wrapText="1"/>
    </xf>
    <xf numFmtId="44" fontId="6" fillId="2" borderId="17" xfId="0" applyNumberFormat="1" applyFont="1" applyFill="1" applyBorder="1" applyAlignment="1">
      <alignment horizontal="right" vertical="center" wrapText="1"/>
    </xf>
    <xf numFmtId="44" fontId="3" fillId="0" borderId="0" xfId="0" applyNumberFormat="1" applyFont="1" applyAlignment="1">
      <alignment horizontal="right" vertical="center"/>
    </xf>
    <xf numFmtId="44" fontId="3" fillId="12" borderId="0" xfId="0" applyNumberFormat="1" applyFont="1" applyFill="1" applyAlignment="1">
      <alignment horizontal="right" vertical="center"/>
    </xf>
    <xf numFmtId="0" fontId="3" fillId="12" borderId="0" xfId="0" applyFont="1" applyFill="1" applyAlignment="1">
      <alignment horizontal="right" vertical="center"/>
    </xf>
    <xf numFmtId="171" fontId="3" fillId="0" borderId="0" xfId="0" applyNumberFormat="1" applyFont="1"/>
    <xf numFmtId="0" fontId="6" fillId="4" borderId="0" xfId="0" applyFont="1" applyFill="1" applyBorder="1" applyAlignment="1">
      <alignment horizontal="center" vertical="center" wrapText="1"/>
    </xf>
    <xf numFmtId="44" fontId="21" fillId="4" borderId="0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4" borderId="0" xfId="0" applyFont="1" applyFill="1" applyAlignment="1">
      <alignment horizontal="right" vertical="center"/>
    </xf>
    <xf numFmtId="44" fontId="3" fillId="4" borderId="0" xfId="0" applyNumberFormat="1" applyFont="1" applyFill="1" applyAlignment="1">
      <alignment horizontal="right" vertical="center"/>
    </xf>
    <xf numFmtId="0" fontId="3" fillId="4" borderId="0" xfId="0" applyFont="1" applyFill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Alignment="1">
      <alignment horizontal="right" vertical="center"/>
    </xf>
    <xf numFmtId="44" fontId="3" fillId="0" borderId="1" xfId="0" applyNumberFormat="1" applyFont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71" fontId="3" fillId="0" borderId="14" xfId="0" applyNumberFormat="1" applyFont="1" applyFill="1" applyBorder="1" applyAlignment="1">
      <alignment vertical="center"/>
    </xf>
    <xf numFmtId="171" fontId="3" fillId="0" borderId="14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24" fillId="4" borderId="4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4" fontId="6" fillId="2" borderId="17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1" fontId="3" fillId="0" borderId="1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44" fontId="3" fillId="4" borderId="2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4" fontId="3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/>
    <xf numFmtId="0" fontId="3" fillId="0" borderId="27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171" fontId="3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4" applyFont="1" applyBorder="1" applyAlignment="1">
      <alignment horizontal="center" vertical="center" wrapText="1"/>
    </xf>
    <xf numFmtId="0" fontId="3" fillId="0" borderId="14" xfId="4" applyFont="1" applyBorder="1" applyAlignment="1">
      <alignment horizontal="center" vertical="center" wrapText="1"/>
    </xf>
    <xf numFmtId="169" fontId="3" fillId="0" borderId="14" xfId="4" applyNumberFormat="1" applyFont="1" applyBorder="1" applyAlignment="1">
      <alignment horizontal="right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49" fontId="47" fillId="6" borderId="1" xfId="0" applyNumberFormat="1" applyFont="1" applyFill="1" applyBorder="1" applyAlignment="1">
      <alignment horizontal="center" vertical="center" wrapText="1"/>
    </xf>
    <xf numFmtId="172" fontId="47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166" fontId="48" fillId="8" borderId="14" xfId="2" applyFont="1" applyFill="1" applyBorder="1" applyAlignment="1">
      <alignment horizontal="center" vertical="center" wrapText="1"/>
    </xf>
    <xf numFmtId="49" fontId="48" fillId="8" borderId="14" xfId="2" applyNumberFormat="1" applyFont="1" applyFill="1" applyBorder="1" applyAlignment="1">
      <alignment horizontal="center" vertical="center" wrapText="1"/>
    </xf>
    <xf numFmtId="166" fontId="48" fillId="8" borderId="14" xfId="2" applyFont="1" applyFill="1" applyBorder="1" applyAlignment="1">
      <alignment horizontal="center" vertical="center"/>
    </xf>
    <xf numFmtId="166" fontId="48" fillId="0" borderId="14" xfId="2" applyFont="1" applyFill="1" applyBorder="1" applyAlignment="1">
      <alignment horizontal="center" vertical="center" wrapText="1"/>
    </xf>
    <xf numFmtId="49" fontId="48" fillId="0" borderId="14" xfId="2" applyNumberFormat="1" applyFont="1" applyFill="1" applyBorder="1" applyAlignment="1">
      <alignment horizontal="center" vertical="center" wrapText="1"/>
    </xf>
    <xf numFmtId="166" fontId="48" fillId="0" borderId="14" xfId="2" applyFont="1" applyBorder="1" applyAlignment="1">
      <alignment horizontal="center" vertical="center"/>
    </xf>
    <xf numFmtId="173" fontId="48" fillId="8" borderId="14" xfId="2" applyNumberFormat="1" applyFont="1" applyFill="1" applyBorder="1" applyAlignment="1">
      <alignment horizontal="center" vertical="center" wrapText="1"/>
    </xf>
    <xf numFmtId="173" fontId="48" fillId="0" borderId="14" xfId="2" applyNumberFormat="1" applyFont="1" applyFill="1" applyBorder="1" applyAlignment="1">
      <alignment horizontal="center" vertical="center" wrapText="1"/>
    </xf>
    <xf numFmtId="173" fontId="49" fillId="0" borderId="1" xfId="0" applyNumberFormat="1" applyFont="1" applyFill="1" applyBorder="1" applyAlignment="1">
      <alignment horizontal="center" vertical="center" wrapText="1"/>
    </xf>
    <xf numFmtId="44" fontId="47" fillId="6" borderId="1" xfId="0" applyNumberFormat="1" applyFont="1" applyFill="1" applyBorder="1" applyAlignment="1">
      <alignment horizontal="center" vertical="center" wrapText="1"/>
    </xf>
    <xf numFmtId="44" fontId="48" fillId="8" borderId="14" xfId="2" applyNumberFormat="1" applyFont="1" applyFill="1" applyBorder="1" applyAlignment="1">
      <alignment horizontal="center" vertical="center" wrapText="1"/>
    </xf>
    <xf numFmtId="44" fontId="48" fillId="0" borderId="14" xfId="2" applyNumberFormat="1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 wrapText="1"/>
    </xf>
    <xf numFmtId="49" fontId="48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4" fontId="1" fillId="4" borderId="1" xfId="0" applyNumberFormat="1" applyFont="1" applyFill="1" applyBorder="1" applyAlignment="1">
      <alignment horizontal="center" vertical="center" wrapText="1"/>
    </xf>
    <xf numFmtId="173" fontId="49" fillId="4" borderId="1" xfId="0" applyNumberFormat="1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172" fontId="47" fillId="4" borderId="1" xfId="0" applyNumberFormat="1" applyFont="1" applyFill="1" applyBorder="1" applyAlignment="1">
      <alignment horizontal="center" vertical="center" wrapText="1"/>
    </xf>
    <xf numFmtId="44" fontId="47" fillId="4" borderId="1" xfId="0" applyNumberFormat="1" applyFont="1" applyFill="1" applyBorder="1" applyAlignment="1">
      <alignment horizontal="center" vertical="center" wrapText="1"/>
    </xf>
    <xf numFmtId="172" fontId="54" fillId="4" borderId="1" xfId="0" applyNumberFormat="1" applyFont="1" applyFill="1" applyBorder="1" applyAlignment="1">
      <alignment horizontal="center" vertical="center" wrapText="1"/>
    </xf>
    <xf numFmtId="166" fontId="48" fillId="13" borderId="14" xfId="2" applyFont="1" applyFill="1" applyBorder="1" applyAlignment="1">
      <alignment horizontal="center" vertical="center" wrapText="1"/>
    </xf>
    <xf numFmtId="166" fontId="48" fillId="4" borderId="14" xfId="2" applyFont="1" applyFill="1" applyBorder="1" applyAlignment="1">
      <alignment horizontal="center" vertical="center" wrapText="1"/>
    </xf>
    <xf numFmtId="49" fontId="48" fillId="4" borderId="14" xfId="2" applyNumberFormat="1" applyFont="1" applyFill="1" applyBorder="1" applyAlignment="1">
      <alignment horizontal="center" vertical="center" wrapText="1"/>
    </xf>
    <xf numFmtId="166" fontId="49" fillId="4" borderId="14" xfId="2" applyFont="1" applyFill="1" applyBorder="1" applyAlignment="1">
      <alignment horizontal="center" vertical="center" wrapText="1"/>
    </xf>
    <xf numFmtId="166" fontId="49" fillId="4" borderId="14" xfId="2" applyFont="1" applyFill="1" applyBorder="1" applyAlignment="1">
      <alignment horizontal="center" vertical="center"/>
    </xf>
    <xf numFmtId="44" fontId="49" fillId="4" borderId="14" xfId="2" applyNumberFormat="1" applyFont="1" applyFill="1" applyBorder="1" applyAlignment="1">
      <alignment horizontal="center" vertical="center" wrapText="1"/>
    </xf>
    <xf numFmtId="173" fontId="49" fillId="13" borderId="14" xfId="2" applyNumberFormat="1" applyFont="1" applyFill="1" applyBorder="1" applyAlignment="1">
      <alignment horizontal="center" vertical="center" wrapText="1"/>
    </xf>
    <xf numFmtId="173" fontId="49" fillId="4" borderId="14" xfId="2" applyNumberFormat="1" applyFont="1" applyFill="1" applyBorder="1" applyAlignment="1">
      <alignment horizontal="center" vertical="center" wrapText="1"/>
    </xf>
    <xf numFmtId="0" fontId="54" fillId="4" borderId="1" xfId="0" applyFont="1" applyFill="1" applyBorder="1" applyAlignment="1">
      <alignment horizontal="center" vertical="center" wrapText="1"/>
    </xf>
    <xf numFmtId="166" fontId="48" fillId="4" borderId="14" xfId="2" applyFont="1" applyFill="1" applyBorder="1" applyAlignment="1">
      <alignment horizontal="center" vertical="center"/>
    </xf>
    <xf numFmtId="44" fontId="48" fillId="4" borderId="14" xfId="2" applyNumberFormat="1" applyFont="1" applyFill="1" applyBorder="1" applyAlignment="1">
      <alignment horizontal="center" vertical="center" wrapText="1"/>
    </xf>
    <xf numFmtId="173" fontId="48" fillId="4" borderId="14" xfId="2" applyNumberFormat="1" applyFont="1" applyFill="1" applyBorder="1" applyAlignment="1">
      <alignment horizontal="center" vertical="center" wrapText="1"/>
    </xf>
    <xf numFmtId="49" fontId="48" fillId="13" borderId="14" xfId="2" applyNumberFormat="1" applyFont="1" applyFill="1" applyBorder="1" applyAlignment="1">
      <alignment horizontal="center" vertical="center" wrapText="1"/>
    </xf>
    <xf numFmtId="166" fontId="48" fillId="13" borderId="14" xfId="2" applyFont="1" applyFill="1" applyBorder="1" applyAlignment="1">
      <alignment horizontal="center" vertical="center"/>
    </xf>
    <xf numFmtId="44" fontId="48" fillId="13" borderId="14" xfId="2" applyNumberFormat="1" applyFont="1" applyFill="1" applyBorder="1" applyAlignment="1">
      <alignment horizontal="center" vertical="center" wrapText="1"/>
    </xf>
    <xf numFmtId="173" fontId="48" fillId="13" borderId="14" xfId="2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0" fontId="55" fillId="0" borderId="0" xfId="0" applyFont="1"/>
    <xf numFmtId="7" fontId="3" fillId="0" borderId="2" xfId="4" applyNumberFormat="1" applyFont="1" applyBorder="1" applyAlignment="1">
      <alignment vertical="center" wrapText="1"/>
    </xf>
    <xf numFmtId="0" fontId="3" fillId="0" borderId="1" xfId="4" applyFont="1" applyBorder="1" applyAlignment="1">
      <alignment horizontal="center" vertical="center" wrapText="1"/>
    </xf>
    <xf numFmtId="171" fontId="3" fillId="0" borderId="1" xfId="4" applyNumberFormat="1" applyFont="1" applyFill="1" applyBorder="1" applyAlignment="1">
      <alignment vertical="center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26" xfId="4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vertical="center" wrapText="1"/>
    </xf>
    <xf numFmtId="0" fontId="3" fillId="0" borderId="28" xfId="4" applyFont="1" applyBorder="1" applyAlignment="1">
      <alignment horizontal="center" vertical="center" wrapText="1"/>
    </xf>
    <xf numFmtId="171" fontId="3" fillId="0" borderId="17" xfId="4" applyNumberFormat="1" applyFont="1" applyFill="1" applyBorder="1" applyAlignment="1">
      <alignment vertical="center"/>
    </xf>
    <xf numFmtId="0" fontId="3" fillId="0" borderId="27" xfId="4" applyFont="1" applyFill="1" applyBorder="1" applyAlignment="1">
      <alignment vertical="center" wrapText="1"/>
    </xf>
    <xf numFmtId="0" fontId="3" fillId="0" borderId="28" xfId="4" applyFont="1" applyBorder="1" applyAlignment="1">
      <alignment horizontal="center" vertical="center" wrapText="1"/>
    </xf>
    <xf numFmtId="171" fontId="3" fillId="0" borderId="17" xfId="4" applyNumberFormat="1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56" fillId="0" borderId="1" xfId="4" applyFont="1" applyBorder="1" applyAlignment="1">
      <alignment horizontal="center" vertical="center"/>
    </xf>
    <xf numFmtId="0" fontId="56" fillId="0" borderId="1" xfId="4" applyFont="1" applyBorder="1" applyAlignment="1">
      <alignment vertical="center"/>
    </xf>
    <xf numFmtId="175" fontId="56" fillId="0" borderId="1" xfId="4" applyNumberFormat="1" applyFont="1" applyBorder="1" applyAlignment="1">
      <alignment vertical="center"/>
    </xf>
    <xf numFmtId="175" fontId="56" fillId="0" borderId="1" xfId="10" applyFont="1" applyBorder="1" applyAlignment="1" applyProtection="1">
      <alignment vertical="center"/>
    </xf>
    <xf numFmtId="0" fontId="58" fillId="0" borderId="4" xfId="4" applyFont="1" applyBorder="1" applyAlignment="1">
      <alignment horizontal="left" vertical="center" wrapText="1"/>
    </xf>
    <xf numFmtId="0" fontId="58" fillId="0" borderId="4" xfId="4" applyFont="1" applyBorder="1" applyAlignment="1">
      <alignment vertical="center" wrapText="1"/>
    </xf>
    <xf numFmtId="0" fontId="56" fillId="0" borderId="1" xfId="4" applyFont="1" applyBorder="1" applyAlignment="1">
      <alignment vertical="center" wrapText="1"/>
    </xf>
    <xf numFmtId="0" fontId="56" fillId="0" borderId="1" xfId="4" applyFont="1" applyBorder="1" applyAlignment="1">
      <alignment horizontal="center" vertical="center" wrapText="1"/>
    </xf>
    <xf numFmtId="175" fontId="56" fillId="0" borderId="1" xfId="4" applyNumberFormat="1" applyFont="1" applyBorder="1" applyAlignment="1">
      <alignment horizontal="right" vertical="center" wrapText="1"/>
    </xf>
    <xf numFmtId="0" fontId="56" fillId="0" borderId="0" xfId="4" applyFont="1" applyAlignment="1">
      <alignment vertical="center"/>
    </xf>
    <xf numFmtId="175" fontId="56" fillId="0" borderId="1" xfId="10" applyFont="1" applyBorder="1" applyAlignment="1" applyProtection="1">
      <alignment horizontal="center" vertical="center"/>
    </xf>
    <xf numFmtId="175" fontId="56" fillId="0" borderId="1" xfId="4" applyNumberFormat="1" applyFont="1" applyBorder="1" applyAlignment="1">
      <alignment vertical="center" wrapText="1"/>
    </xf>
    <xf numFmtId="176" fontId="56" fillId="0" borderId="1" xfId="4" applyNumberFormat="1" applyFont="1" applyBorder="1" applyAlignment="1">
      <alignment horizontal="right" vertical="center"/>
    </xf>
    <xf numFmtId="0" fontId="56" fillId="0" borderId="4" xfId="4" applyFont="1" applyBorder="1" applyAlignment="1">
      <alignment vertical="center" wrapText="1"/>
    </xf>
    <xf numFmtId="7" fontId="3" fillId="0" borderId="1" xfId="4" applyNumberFormat="1" applyFont="1" applyBorder="1" applyAlignment="1">
      <alignment vertical="center" wrapText="1"/>
    </xf>
    <xf numFmtId="7" fontId="3" fillId="0" borderId="17" xfId="4" applyNumberFormat="1" applyFont="1" applyBorder="1" applyAlignment="1">
      <alignment vertical="center"/>
    </xf>
    <xf numFmtId="0" fontId="3" fillId="0" borderId="1" xfId="4" applyFont="1" applyBorder="1" applyAlignment="1">
      <alignment horizontal="center" vertical="center" wrapText="1"/>
    </xf>
    <xf numFmtId="0" fontId="3" fillId="0" borderId="26" xfId="4" applyFont="1" applyBorder="1" applyAlignment="1">
      <alignment horizontal="center" vertical="center" wrapText="1"/>
    </xf>
    <xf numFmtId="0" fontId="3" fillId="0" borderId="1" xfId="4" applyFont="1" applyBorder="1" applyAlignment="1">
      <alignment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38" xfId="4" applyFont="1" applyBorder="1" applyAlignment="1">
      <alignment horizontal="center" vertical="center" wrapText="1"/>
    </xf>
    <xf numFmtId="0" fontId="3" fillId="0" borderId="17" xfId="4" applyFont="1" applyBorder="1" applyAlignment="1">
      <alignment vertical="center" wrapText="1"/>
    </xf>
    <xf numFmtId="0" fontId="3" fillId="0" borderId="17" xfId="4" applyFont="1" applyBorder="1" applyAlignment="1">
      <alignment horizontal="center" vertical="center" wrapText="1"/>
    </xf>
    <xf numFmtId="0" fontId="3" fillId="0" borderId="5" xfId="4" applyFont="1" applyBorder="1" applyAlignment="1">
      <alignment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6" xfId="4" applyFont="1" applyBorder="1" applyAlignment="1">
      <alignment vertical="center" wrapText="1"/>
    </xf>
    <xf numFmtId="7" fontId="3" fillId="0" borderId="1" xfId="4" applyNumberFormat="1" applyFont="1" applyBorder="1" applyAlignment="1">
      <alignment vertical="center"/>
    </xf>
    <xf numFmtId="7" fontId="6" fillId="2" borderId="1" xfId="0" applyNumberFormat="1" applyFont="1" applyFill="1" applyBorder="1" applyAlignment="1">
      <alignment horizontal="right" vertical="center" wrapText="1"/>
    </xf>
    <xf numFmtId="0" fontId="3" fillId="0" borderId="26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 wrapText="1"/>
    </xf>
    <xf numFmtId="7" fontId="3" fillId="15" borderId="1" xfId="4" applyNumberFormat="1" applyFont="1" applyFill="1" applyBorder="1" applyAlignment="1">
      <alignment horizontal="center" vertical="center"/>
    </xf>
    <xf numFmtId="7" fontId="6" fillId="2" borderId="0" xfId="0" applyNumberFormat="1" applyFont="1" applyFill="1" applyAlignment="1">
      <alignment vertical="center"/>
    </xf>
    <xf numFmtId="0" fontId="56" fillId="0" borderId="1" xfId="4" applyFont="1" applyBorder="1" applyAlignment="1">
      <alignment horizontal="center" vertical="center"/>
    </xf>
    <xf numFmtId="0" fontId="2" fillId="15" borderId="1" xfId="4" applyFont="1" applyFill="1" applyBorder="1" applyAlignment="1">
      <alignment vertical="center" wrapText="1"/>
    </xf>
    <xf numFmtId="0" fontId="59" fillId="0" borderId="1" xfId="4" applyFont="1" applyBorder="1" applyAlignment="1">
      <alignment horizontal="center" vertical="center"/>
    </xf>
    <xf numFmtId="0" fontId="20" fillId="0" borderId="14" xfId="11" applyFont="1" applyFill="1" applyBorder="1" applyAlignment="1">
      <alignment horizontal="center" vertical="center" wrapText="1"/>
    </xf>
    <xf numFmtId="0" fontId="20" fillId="0" borderId="14" xfId="11" applyFont="1" applyFill="1" applyBorder="1" applyAlignment="1">
      <alignment vertical="center" wrapText="1"/>
    </xf>
    <xf numFmtId="177" fontId="20" fillId="0" borderId="14" xfId="11" applyNumberFormat="1" applyFont="1" applyFill="1" applyBorder="1" applyAlignment="1">
      <alignment vertical="center"/>
    </xf>
    <xf numFmtId="173" fontId="49" fillId="13" borderId="39" xfId="2" applyNumberFormat="1" applyFont="1" applyFill="1" applyBorder="1" applyAlignment="1">
      <alignment horizontal="center" vertical="center" wrapText="1"/>
    </xf>
    <xf numFmtId="166" fontId="48" fillId="13" borderId="39" xfId="2" applyFont="1" applyFill="1" applyBorder="1" applyAlignment="1">
      <alignment horizontal="center" vertical="center" wrapText="1"/>
    </xf>
    <xf numFmtId="166" fontId="48" fillId="4" borderId="39" xfId="2" applyFont="1" applyFill="1" applyBorder="1" applyAlignment="1">
      <alignment horizontal="center" vertical="center" wrapText="1"/>
    </xf>
    <xf numFmtId="49" fontId="48" fillId="4" borderId="39" xfId="2" applyNumberFormat="1" applyFont="1" applyFill="1" applyBorder="1" applyAlignment="1">
      <alignment horizontal="center" vertical="center" wrapText="1"/>
    </xf>
    <xf numFmtId="166" fontId="49" fillId="4" borderId="39" xfId="2" applyFont="1" applyFill="1" applyBorder="1" applyAlignment="1">
      <alignment horizontal="center" vertical="center"/>
    </xf>
    <xf numFmtId="44" fontId="49" fillId="4" borderId="39" xfId="2" applyNumberFormat="1" applyFont="1" applyFill="1" applyBorder="1" applyAlignment="1">
      <alignment horizontal="center" vertical="center" wrapText="1"/>
    </xf>
    <xf numFmtId="173" fontId="49" fillId="4" borderId="39" xfId="2" applyNumberFormat="1" applyFont="1" applyFill="1" applyBorder="1" applyAlignment="1">
      <alignment horizontal="center" vertical="center" wrapText="1"/>
    </xf>
    <xf numFmtId="166" fontId="48" fillId="13" borderId="1" xfId="2" applyFont="1" applyFill="1" applyBorder="1" applyAlignment="1">
      <alignment horizontal="center" vertical="center" wrapText="1"/>
    </xf>
    <xf numFmtId="166" fontId="49" fillId="4" borderId="39" xfId="2" applyFont="1" applyFill="1" applyBorder="1" applyAlignment="1">
      <alignment horizontal="center" vertical="center" wrapText="1"/>
    </xf>
    <xf numFmtId="0" fontId="36" fillId="0" borderId="1" xfId="11" applyBorder="1" applyAlignment="1">
      <alignment horizontal="center" vertical="center"/>
    </xf>
    <xf numFmtId="0" fontId="36" fillId="0" borderId="1" xfId="11" applyBorder="1" applyAlignment="1">
      <alignment horizontal="center" vertical="center" wrapText="1"/>
    </xf>
    <xf numFmtId="173" fontId="49" fillId="4" borderId="1" xfId="2" applyNumberFormat="1" applyFont="1" applyFill="1" applyBorder="1" applyAlignment="1">
      <alignment horizontal="center" vertical="center" wrapText="1"/>
    </xf>
    <xf numFmtId="171" fontId="3" fillId="4" borderId="14" xfId="4" applyNumberFormat="1" applyFont="1" applyFill="1" applyBorder="1" applyAlignment="1">
      <alignment horizontal="right" vertical="center"/>
    </xf>
    <xf numFmtId="171" fontId="3" fillId="0" borderId="14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vertical="center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14" xfId="4" applyFont="1" applyBorder="1"/>
    <xf numFmtId="171" fontId="3" fillId="0" borderId="25" xfId="8" applyNumberFormat="1" applyFont="1" applyFill="1" applyBorder="1" applyAlignment="1" applyProtection="1"/>
    <xf numFmtId="171" fontId="3" fillId="0" borderId="14" xfId="8" applyNumberFormat="1" applyFont="1" applyFill="1" applyBorder="1" applyAlignment="1" applyProtection="1"/>
    <xf numFmtId="0" fontId="3" fillId="0" borderId="0" xfId="4" applyFont="1" applyBorder="1"/>
    <xf numFmtId="0" fontId="3" fillId="0" borderId="0" xfId="4" applyFont="1" applyFill="1" applyBorder="1" applyAlignment="1">
      <alignment horizontal="center" vertical="center" wrapText="1"/>
    </xf>
    <xf numFmtId="171" fontId="3" fillId="0" borderId="0" xfId="8" applyNumberFormat="1" applyFont="1" applyFill="1" applyBorder="1" applyAlignment="1" applyProtection="1"/>
    <xf numFmtId="0" fontId="3" fillId="4" borderId="14" xfId="4" applyFont="1" applyFill="1" applyBorder="1" applyAlignment="1">
      <alignment horizontal="center" vertical="center" wrapText="1"/>
    </xf>
    <xf numFmtId="0" fontId="3" fillId="4" borderId="14" xfId="4" applyFont="1" applyFill="1" applyBorder="1" applyAlignment="1">
      <alignment vertical="center" wrapText="1"/>
    </xf>
    <xf numFmtId="0" fontId="3" fillId="4" borderId="14" xfId="4" applyFont="1" applyFill="1" applyBorder="1" applyAlignment="1">
      <alignment horizontal="left" vertical="center" wrapText="1"/>
    </xf>
    <xf numFmtId="171" fontId="3" fillId="4" borderId="14" xfId="4" applyNumberFormat="1" applyFont="1" applyFill="1" applyBorder="1" applyAlignment="1">
      <alignment horizontal="right" vertical="center" wrapText="1"/>
    </xf>
    <xf numFmtId="0" fontId="45" fillId="4" borderId="14" xfId="4" applyFont="1" applyFill="1" applyBorder="1"/>
    <xf numFmtId="0" fontId="45" fillId="4" borderId="14" xfId="4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71" fontId="3" fillId="0" borderId="14" xfId="0" applyNumberFormat="1" applyFont="1" applyBorder="1" applyAlignment="1">
      <alignment horizontal="right" vertical="center" wrapText="1"/>
    </xf>
    <xf numFmtId="0" fontId="3" fillId="0" borderId="14" xfId="4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44" fontId="3" fillId="4" borderId="0" xfId="0" applyNumberFormat="1" applyFont="1" applyFill="1"/>
    <xf numFmtId="44" fontId="3" fillId="4" borderId="1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71" fontId="3" fillId="4" borderId="14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2" fillId="4" borderId="1" xfId="0" applyFont="1" applyFill="1" applyBorder="1" applyAlignment="1">
      <alignment vertical="center" wrapText="1"/>
    </xf>
    <xf numFmtId="168" fontId="20" fillId="13" borderId="14" xfId="0" applyNumberFormat="1" applyFont="1" applyFill="1" applyBorder="1" applyAlignment="1">
      <alignment horizontal="center" vertical="center"/>
    </xf>
    <xf numFmtId="44" fontId="3" fillId="4" borderId="2" xfId="0" applyNumberFormat="1" applyFont="1" applyFill="1" applyBorder="1" applyAlignment="1">
      <alignment vertical="center" wrapText="1"/>
    </xf>
    <xf numFmtId="0" fontId="3" fillId="0" borderId="14" xfId="4" applyFont="1" applyBorder="1" applyAlignment="1">
      <alignment horizontal="center" vertical="center" wrapText="1"/>
    </xf>
    <xf numFmtId="169" fontId="3" fillId="0" borderId="14" xfId="4" applyNumberFormat="1" applyFont="1" applyBorder="1" applyAlignment="1">
      <alignment horizontal="right" vertical="center" wrapText="1"/>
    </xf>
    <xf numFmtId="44" fontId="10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44" fontId="3" fillId="4" borderId="1" xfId="0" applyNumberFormat="1" applyFont="1" applyFill="1" applyBorder="1"/>
    <xf numFmtId="44" fontId="3" fillId="4" borderId="1" xfId="0" applyNumberFormat="1" applyFont="1" applyFill="1" applyBorder="1" applyAlignment="1">
      <alignment vertical="center"/>
    </xf>
    <xf numFmtId="0" fontId="2" fillId="4" borderId="0" xfId="0" applyFont="1" applyFill="1" applyAlignment="1">
      <alignment horizontal="left" vertical="center"/>
    </xf>
    <xf numFmtId="171" fontId="3" fillId="4" borderId="0" xfId="0" applyNumberFormat="1" applyFont="1" applyFill="1"/>
    <xf numFmtId="0" fontId="20" fillId="0" borderId="14" xfId="0" applyFont="1" applyFill="1" applyBorder="1" applyAlignment="1">
      <alignment horizontal="left" vertical="center" wrapText="1"/>
    </xf>
    <xf numFmtId="8" fontId="20" fillId="0" borderId="14" xfId="0" applyNumberFormat="1" applyFont="1" applyFill="1" applyBorder="1" applyAlignment="1">
      <alignment horizontal="right" vertical="center" wrapText="1"/>
    </xf>
    <xf numFmtId="168" fontId="20" fillId="13" borderId="14" xfId="4" applyNumberFormat="1" applyFont="1" applyFill="1" applyBorder="1" applyAlignment="1">
      <alignment horizontal="center" vertical="center"/>
    </xf>
    <xf numFmtId="171" fontId="3" fillId="4" borderId="1" xfId="0" applyNumberFormat="1" applyFont="1" applyFill="1" applyBorder="1" applyAlignment="1">
      <alignment vertical="center"/>
    </xf>
    <xf numFmtId="177" fontId="20" fillId="4" borderId="0" xfId="11" applyNumberFormat="1" applyFont="1" applyFill="1" applyAlignment="1">
      <alignment horizontal="center" vertical="center"/>
    </xf>
    <xf numFmtId="0" fontId="65" fillId="0" borderId="1" xfId="11" applyFont="1" applyBorder="1" applyAlignment="1">
      <alignment horizontal="center" vertical="center" wrapText="1"/>
    </xf>
    <xf numFmtId="180" fontId="1" fillId="4" borderId="51" xfId="4" applyNumberFormat="1" applyFill="1" applyBorder="1"/>
    <xf numFmtId="49" fontId="1" fillId="4" borderId="52" xfId="4" applyNumberFormat="1" applyFont="1" applyFill="1" applyBorder="1"/>
    <xf numFmtId="180" fontId="1" fillId="4" borderId="1" xfId="4" applyNumberFormat="1" applyFill="1" applyBorder="1"/>
    <xf numFmtId="49" fontId="1" fillId="4" borderId="54" xfId="4" applyNumberFormat="1" applyFont="1" applyFill="1" applyBorder="1"/>
    <xf numFmtId="180" fontId="1" fillId="4" borderId="56" xfId="4" applyNumberFormat="1" applyFill="1" applyBorder="1"/>
    <xf numFmtId="49" fontId="1" fillId="4" borderId="57" xfId="4" applyNumberFormat="1" applyFont="1" applyFill="1" applyBorder="1"/>
    <xf numFmtId="180" fontId="1" fillId="4" borderId="51" xfId="4" applyNumberFormat="1" applyFill="1" applyBorder="1" applyAlignment="1">
      <alignment horizontal="right"/>
    </xf>
    <xf numFmtId="180" fontId="1" fillId="4" borderId="1" xfId="4" applyNumberFormat="1" applyFill="1" applyBorder="1" applyAlignment="1">
      <alignment horizontal="right"/>
    </xf>
    <xf numFmtId="0" fontId="0" fillId="0" borderId="58" xfId="0" applyBorder="1"/>
    <xf numFmtId="49" fontId="1" fillId="4" borderId="60" xfId="4" applyNumberFormat="1" applyFont="1" applyFill="1" applyBorder="1"/>
    <xf numFmtId="165" fontId="0" fillId="0" borderId="59" xfId="0" applyNumberFormat="1" applyBorder="1" applyAlignment="1">
      <alignment wrapText="1"/>
    </xf>
    <xf numFmtId="165" fontId="0" fillId="0" borderId="0" xfId="0" applyNumberFormat="1"/>
    <xf numFmtId="180" fontId="1" fillId="4" borderId="49" xfId="4" applyNumberFormat="1" applyFill="1" applyBorder="1"/>
    <xf numFmtId="0" fontId="0" fillId="0" borderId="50" xfId="0" applyBorder="1"/>
    <xf numFmtId="0" fontId="0" fillId="0" borderId="61" xfId="0" applyBorder="1" applyAlignment="1">
      <alignment wrapText="1"/>
    </xf>
    <xf numFmtId="0" fontId="0" fillId="0" borderId="62" xfId="0" applyBorder="1"/>
    <xf numFmtId="49" fontId="1" fillId="4" borderId="63" xfId="4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38" fillId="9" borderId="14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38" fillId="11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textRotation="180"/>
    </xf>
    <xf numFmtId="0" fontId="4" fillId="0" borderId="0" xfId="0" applyFont="1" applyAlignment="1">
      <alignment horizontal="right" wrapText="1"/>
    </xf>
    <xf numFmtId="0" fontId="6" fillId="2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44" fillId="9" borderId="1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0" fillId="9" borderId="14" xfId="0" applyFill="1" applyBorder="1"/>
    <xf numFmtId="7" fontId="3" fillId="0" borderId="27" xfId="4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37" xfId="0" applyFont="1" applyFill="1" applyBorder="1" applyAlignment="1">
      <alignment horizontal="center" vertical="center" wrapText="1"/>
    </xf>
    <xf numFmtId="0" fontId="2" fillId="14" borderId="17" xfId="0" applyFont="1" applyFill="1" applyBorder="1" applyAlignment="1">
      <alignment horizontal="center" vertical="center" wrapText="1"/>
    </xf>
    <xf numFmtId="0" fontId="64" fillId="0" borderId="27" xfId="0" applyFont="1" applyBorder="1" applyAlignment="1">
      <alignment horizontal="center"/>
    </xf>
    <xf numFmtId="166" fontId="50" fillId="9" borderId="16" xfId="2" applyFont="1" applyFill="1" applyBorder="1" applyAlignment="1">
      <alignment horizontal="left" vertical="center"/>
    </xf>
    <xf numFmtId="0" fontId="46" fillId="2" borderId="1" xfId="0" applyFont="1" applyFill="1" applyBorder="1" applyAlignment="1">
      <alignment horizontal="left" vertical="center" wrapText="1"/>
    </xf>
    <xf numFmtId="0" fontId="51" fillId="2" borderId="1" xfId="0" applyFont="1" applyFill="1" applyBorder="1" applyAlignment="1">
      <alignment horizontal="left" vertical="center" wrapText="1"/>
    </xf>
    <xf numFmtId="166" fontId="52" fillId="9" borderId="16" xfId="2" applyFont="1" applyFill="1" applyBorder="1" applyAlignment="1">
      <alignment horizontal="left" vertical="center" wrapText="1"/>
    </xf>
    <xf numFmtId="0" fontId="53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80" fillId="0" borderId="4" xfId="0" applyFont="1" applyBorder="1" applyAlignment="1">
      <alignment horizontal="right"/>
    </xf>
    <xf numFmtId="0" fontId="80" fillId="0" borderId="3" xfId="0" applyFont="1" applyBorder="1" applyAlignment="1">
      <alignment horizontal="right"/>
    </xf>
    <xf numFmtId="0" fontId="80" fillId="0" borderId="5" xfId="0" applyFont="1" applyBorder="1" applyAlignment="1">
      <alignment horizontal="right"/>
    </xf>
    <xf numFmtId="0" fontId="0" fillId="4" borderId="50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</cellXfs>
  <cellStyles count="76">
    <cellStyle name="Akcent 1 2" xfId="24" xr:uid="{00000000-0005-0000-0000-000000000000}"/>
    <cellStyle name="Akcent 2 2" xfId="25" xr:uid="{00000000-0005-0000-0000-000001000000}"/>
    <cellStyle name="Akcent 3 2" xfId="26" xr:uid="{00000000-0005-0000-0000-000002000000}"/>
    <cellStyle name="Akcent 4 2" xfId="27" xr:uid="{00000000-0005-0000-0000-000003000000}"/>
    <cellStyle name="Akcent 5 2" xfId="28" xr:uid="{00000000-0005-0000-0000-000004000000}"/>
    <cellStyle name="Akcent 6 2" xfId="29" xr:uid="{00000000-0005-0000-0000-000005000000}"/>
    <cellStyle name="Dane wejściowe 2" xfId="30" xr:uid="{00000000-0005-0000-0000-000006000000}"/>
    <cellStyle name="Dane wejściowe 2 2" xfId="44" xr:uid="{00000000-0005-0000-0000-000007000000}"/>
    <cellStyle name="Dane wejściowe 2 2 2" xfId="61" xr:uid="{00000000-0005-0000-0000-000008000000}"/>
    <cellStyle name="Dane wejściowe 2 2 3" xfId="60" xr:uid="{00000000-0005-0000-0000-000009000000}"/>
    <cellStyle name="Dane wejściowe 3" xfId="46" xr:uid="{00000000-0005-0000-0000-00000A000000}"/>
    <cellStyle name="Dane wejściowe 3 2" xfId="62" xr:uid="{00000000-0005-0000-0000-00000B000000}"/>
    <cellStyle name="Dane wejściowe 3 3" xfId="68" xr:uid="{00000000-0005-0000-0000-00000C000000}"/>
    <cellStyle name="Dane wyjściowe 2" xfId="31" xr:uid="{00000000-0005-0000-0000-00000D000000}"/>
    <cellStyle name="Dane wyjściowe 2 2" xfId="45" xr:uid="{00000000-0005-0000-0000-00000E000000}"/>
    <cellStyle name="Dane wyjściowe 2 2 2" xfId="56" xr:uid="{00000000-0005-0000-0000-00000F000000}"/>
    <cellStyle name="Dane wyjściowe 2 2 3" xfId="67" xr:uid="{00000000-0005-0000-0000-000010000000}"/>
    <cellStyle name="Dane wyjściowe 3" xfId="47" xr:uid="{00000000-0005-0000-0000-000011000000}"/>
    <cellStyle name="Dane wyjściowe 3 2" xfId="57" xr:uid="{00000000-0005-0000-0000-000012000000}"/>
    <cellStyle name="Dane wyjściowe 3 3" xfId="69" xr:uid="{00000000-0005-0000-0000-000013000000}"/>
    <cellStyle name="Dziesiętny 2" xfId="6" xr:uid="{00000000-0005-0000-0000-000014000000}"/>
    <cellStyle name="Dziesiętny 2 2" xfId="12" xr:uid="{00000000-0005-0000-0000-000015000000}"/>
    <cellStyle name="Excel Built-in Currency" xfId="8" xr:uid="{00000000-0005-0000-0000-000016000000}"/>
    <cellStyle name="Excel Built-in Currency 1" xfId="14" xr:uid="{00000000-0005-0000-0000-000017000000}"/>
    <cellStyle name="Excel Built-in Currency 2" xfId="13" xr:uid="{00000000-0005-0000-0000-000018000000}"/>
    <cellStyle name="Excel Built-in Normal" xfId="2" xr:uid="{00000000-0005-0000-0000-000019000000}"/>
    <cellStyle name="Excel Built-in Normal 1" xfId="15" xr:uid="{00000000-0005-0000-0000-00001A000000}"/>
    <cellStyle name="Heading" xfId="16" xr:uid="{00000000-0005-0000-0000-00001B000000}"/>
    <cellStyle name="Heading1" xfId="17" xr:uid="{00000000-0005-0000-0000-00001C000000}"/>
    <cellStyle name="Komórka połączona 2" xfId="32" xr:uid="{00000000-0005-0000-0000-00001D000000}"/>
    <cellStyle name="Komórka zaznaczona 2" xfId="33" xr:uid="{00000000-0005-0000-0000-00001E000000}"/>
    <cellStyle name="Nagłówek 1 2" xfId="34" xr:uid="{00000000-0005-0000-0000-00001F000000}"/>
    <cellStyle name="Nagłówek 2 2" xfId="35" xr:uid="{00000000-0005-0000-0000-000020000000}"/>
    <cellStyle name="Nagłówek 3 2" xfId="36" xr:uid="{00000000-0005-0000-0000-000021000000}"/>
    <cellStyle name="Nagłówek 4 2" xfId="37" xr:uid="{00000000-0005-0000-0000-000022000000}"/>
    <cellStyle name="Normalny" xfId="0" builtinId="0"/>
    <cellStyle name="Normalny 2" xfId="4" xr:uid="{00000000-0005-0000-0000-000024000000}"/>
    <cellStyle name="Normalny 2 2" xfId="18" xr:uid="{00000000-0005-0000-0000-000025000000}"/>
    <cellStyle name="Normalny 3" xfId="11" xr:uid="{00000000-0005-0000-0000-000026000000}"/>
    <cellStyle name="Normalny 3 2" xfId="54" xr:uid="{00000000-0005-0000-0000-000027000000}"/>
    <cellStyle name="Obliczenia 2" xfId="38" xr:uid="{00000000-0005-0000-0000-000028000000}"/>
    <cellStyle name="Obliczenia 2 2" xfId="51" xr:uid="{00000000-0005-0000-0000-000029000000}"/>
    <cellStyle name="Obliczenia 2 2 2" xfId="64" xr:uid="{00000000-0005-0000-0000-00002A000000}"/>
    <cellStyle name="Obliczenia 2 2 3" xfId="73" xr:uid="{00000000-0005-0000-0000-00002B000000}"/>
    <cellStyle name="Obliczenia 3" xfId="48" xr:uid="{00000000-0005-0000-0000-00002C000000}"/>
    <cellStyle name="Obliczenia 3 2" xfId="58" xr:uid="{00000000-0005-0000-0000-00002D000000}"/>
    <cellStyle name="Obliczenia 3 3" xfId="70" xr:uid="{00000000-0005-0000-0000-00002E000000}"/>
    <cellStyle name="Procentowy 2" xfId="55" xr:uid="{00000000-0005-0000-0000-00002F000000}"/>
    <cellStyle name="Result" xfId="19" xr:uid="{00000000-0005-0000-0000-000030000000}"/>
    <cellStyle name="Result2" xfId="20" xr:uid="{00000000-0005-0000-0000-000031000000}"/>
    <cellStyle name="Suma 2" xfId="39" xr:uid="{00000000-0005-0000-0000-000032000000}"/>
    <cellStyle name="Suma 2 2" xfId="52" xr:uid="{00000000-0005-0000-0000-000033000000}"/>
    <cellStyle name="Suma 2 2 2" xfId="65" xr:uid="{00000000-0005-0000-0000-000034000000}"/>
    <cellStyle name="Suma 2 2 3" xfId="74" xr:uid="{00000000-0005-0000-0000-000035000000}"/>
    <cellStyle name="Suma 3" xfId="49" xr:uid="{00000000-0005-0000-0000-000036000000}"/>
    <cellStyle name="Suma 3 2" xfId="63" xr:uid="{00000000-0005-0000-0000-000037000000}"/>
    <cellStyle name="Suma 3 3" xfId="71" xr:uid="{00000000-0005-0000-0000-000038000000}"/>
    <cellStyle name="Tekst objaśnienia 2" xfId="10" xr:uid="{00000000-0005-0000-0000-000039000000}"/>
    <cellStyle name="Tekst objaśnienia 2 2" xfId="40" xr:uid="{00000000-0005-0000-0000-00003A000000}"/>
    <cellStyle name="Tekst ostrzeżenia 2" xfId="41" xr:uid="{00000000-0005-0000-0000-00003B000000}"/>
    <cellStyle name="Tytuł 2" xfId="42" xr:uid="{00000000-0005-0000-0000-00003C000000}"/>
    <cellStyle name="Uwaga 2" xfId="43" xr:uid="{00000000-0005-0000-0000-00003D000000}"/>
    <cellStyle name="Uwaga 2 2" xfId="53" xr:uid="{00000000-0005-0000-0000-00003E000000}"/>
    <cellStyle name="Uwaga 2 2 2" xfId="66" xr:uid="{00000000-0005-0000-0000-00003F000000}"/>
    <cellStyle name="Uwaga 2 2 3" xfId="75" xr:uid="{00000000-0005-0000-0000-000040000000}"/>
    <cellStyle name="Uwaga 3" xfId="50" xr:uid="{00000000-0005-0000-0000-000041000000}"/>
    <cellStyle name="Uwaga 3 2" xfId="59" xr:uid="{00000000-0005-0000-0000-000042000000}"/>
    <cellStyle name="Uwaga 3 3" xfId="72" xr:uid="{00000000-0005-0000-0000-000043000000}"/>
    <cellStyle name="Walutowy" xfId="1" builtinId="4"/>
    <cellStyle name="Walutowy 2" xfId="3" xr:uid="{00000000-0005-0000-0000-000045000000}"/>
    <cellStyle name="Walutowy 2 2" xfId="21" xr:uid="{00000000-0005-0000-0000-000046000000}"/>
    <cellStyle name="Walutowy 3" xfId="5" xr:uid="{00000000-0005-0000-0000-000047000000}"/>
    <cellStyle name="Walutowy 3 2" xfId="22" xr:uid="{00000000-0005-0000-0000-000048000000}"/>
    <cellStyle name="Walutowy 4" xfId="7" xr:uid="{00000000-0005-0000-0000-000049000000}"/>
    <cellStyle name="Walutowy 4 2" xfId="23" xr:uid="{00000000-0005-0000-0000-00004A000000}"/>
    <cellStyle name="Walutowy 5" xfId="9" xr:uid="{00000000-0005-0000-0000-00004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132"/>
  <sheetViews>
    <sheetView view="pageBreakPreview" topLeftCell="A118" zoomScaleNormal="100" zoomScaleSheetLayoutView="100" zoomScalePageLayoutView="90" workbookViewId="0">
      <selection activeCell="F62" sqref="F62"/>
    </sheetView>
  </sheetViews>
  <sheetFormatPr defaultRowHeight="11.25"/>
  <cols>
    <col min="1" max="1" width="4.28515625" style="7" customWidth="1"/>
    <col min="2" max="2" width="5.5703125" style="8" customWidth="1"/>
    <col min="3" max="3" width="42.140625" style="9" customWidth="1"/>
    <col min="4" max="4" width="15.5703125" style="8" customWidth="1"/>
    <col min="5" max="5" width="22.85546875" style="10" customWidth="1"/>
    <col min="6" max="6" width="25" style="11" customWidth="1"/>
    <col min="7" max="7" width="19.5703125" style="167" customWidth="1"/>
    <col min="8" max="8" width="29" style="9" customWidth="1"/>
    <col min="9" max="9" width="11.7109375" style="8" customWidth="1"/>
    <col min="10" max="10" width="31.5703125" style="13" customWidth="1"/>
    <col min="11" max="11" width="38.140625" style="23" customWidth="1"/>
    <col min="12" max="12" width="13.5703125" style="12" bestFit="1" customWidth="1"/>
    <col min="13" max="13" width="9.140625" style="12"/>
    <col min="14" max="14" width="16.85546875" style="12" bestFit="1" customWidth="1"/>
    <col min="15" max="15" width="15.7109375" style="12" bestFit="1" customWidth="1"/>
    <col min="16" max="16384" width="9.140625" style="12"/>
  </cols>
  <sheetData>
    <row r="1" spans="1:13">
      <c r="J1" s="479" t="s">
        <v>517</v>
      </c>
      <c r="K1" s="479"/>
    </row>
    <row r="2" spans="1:13">
      <c r="J2" s="479" t="s">
        <v>18</v>
      </c>
      <c r="K2" s="479"/>
    </row>
    <row r="3" spans="1:13" ht="40.5" customHeight="1">
      <c r="B3" s="481" t="s">
        <v>181</v>
      </c>
      <c r="C3" s="482"/>
      <c r="D3" s="482"/>
      <c r="E3" s="482"/>
      <c r="F3" s="482"/>
      <c r="G3" s="482"/>
      <c r="H3" s="482"/>
      <c r="I3" s="482"/>
      <c r="J3" s="482"/>
      <c r="K3" s="482"/>
      <c r="L3" s="483"/>
      <c r="M3" s="13"/>
    </row>
    <row r="4" spans="1:13" ht="66.75" customHeight="1">
      <c r="B4" s="14" t="s">
        <v>0</v>
      </c>
      <c r="C4" s="14" t="s">
        <v>9</v>
      </c>
      <c r="D4" s="14" t="s">
        <v>1</v>
      </c>
      <c r="E4" s="15" t="s">
        <v>7</v>
      </c>
      <c r="F4" s="16" t="s">
        <v>14</v>
      </c>
      <c r="G4" s="17" t="s">
        <v>15</v>
      </c>
      <c r="H4" s="14" t="s">
        <v>17</v>
      </c>
      <c r="I4" s="14" t="s">
        <v>19</v>
      </c>
      <c r="J4" s="137" t="s">
        <v>16</v>
      </c>
      <c r="K4" s="14" t="s">
        <v>6</v>
      </c>
    </row>
    <row r="5" spans="1:13" s="50" customFormat="1" ht="20.100000000000001" customHeight="1">
      <c r="A5" s="183"/>
      <c r="B5" s="184" t="s">
        <v>62</v>
      </c>
      <c r="C5" s="478" t="s">
        <v>61</v>
      </c>
      <c r="D5" s="478"/>
      <c r="E5" s="478"/>
      <c r="F5" s="478"/>
      <c r="G5" s="478"/>
      <c r="H5" s="478"/>
      <c r="I5" s="185"/>
      <c r="J5" s="186"/>
      <c r="K5" s="187" t="s">
        <v>60</v>
      </c>
      <c r="L5" s="188"/>
    </row>
    <row r="6" spans="1:13" s="50" customFormat="1" ht="30" customHeight="1">
      <c r="A6" s="183"/>
      <c r="B6" s="359">
        <v>1</v>
      </c>
      <c r="C6" s="360" t="s">
        <v>28</v>
      </c>
      <c r="D6" s="359"/>
      <c r="E6" s="361"/>
      <c r="F6" s="362">
        <v>100815</v>
      </c>
      <c r="G6" s="359">
        <v>47</v>
      </c>
      <c r="H6" s="360"/>
      <c r="I6" s="359"/>
      <c r="J6" s="363" t="s">
        <v>114</v>
      </c>
      <c r="K6" s="359"/>
    </row>
    <row r="7" spans="1:13" s="50" customFormat="1" ht="30" customHeight="1">
      <c r="A7" s="183"/>
      <c r="B7" s="392">
        <v>2</v>
      </c>
      <c r="C7" s="360" t="s">
        <v>29</v>
      </c>
      <c r="D7" s="359"/>
      <c r="E7" s="361"/>
      <c r="F7" s="362">
        <v>405405</v>
      </c>
      <c r="G7" s="359">
        <v>189</v>
      </c>
      <c r="H7" s="360"/>
      <c r="I7" s="359"/>
      <c r="J7" s="364" t="s">
        <v>115</v>
      </c>
      <c r="K7" s="359"/>
    </row>
    <row r="8" spans="1:13" s="50" customFormat="1" ht="30" customHeight="1">
      <c r="A8" s="183"/>
      <c r="B8" s="392">
        <v>3</v>
      </c>
      <c r="C8" s="360" t="s">
        <v>30</v>
      </c>
      <c r="D8" s="359"/>
      <c r="E8" s="361"/>
      <c r="F8" s="362">
        <v>210639</v>
      </c>
      <c r="G8" s="359">
        <v>98.2</v>
      </c>
      <c r="H8" s="360"/>
      <c r="I8" s="359">
        <v>2013</v>
      </c>
      <c r="J8" s="364" t="s">
        <v>116</v>
      </c>
      <c r="K8" s="359"/>
    </row>
    <row r="9" spans="1:13" s="50" customFormat="1" ht="30" customHeight="1">
      <c r="A9" s="183"/>
      <c r="B9" s="392">
        <v>4</v>
      </c>
      <c r="C9" s="360" t="s">
        <v>31</v>
      </c>
      <c r="D9" s="359"/>
      <c r="E9" s="361"/>
      <c r="F9" s="362">
        <v>367266.9</v>
      </c>
      <c r="G9" s="359">
        <v>171.22</v>
      </c>
      <c r="H9" s="360"/>
      <c r="I9" s="359">
        <v>2013</v>
      </c>
      <c r="J9" s="364" t="s">
        <v>254</v>
      </c>
      <c r="K9" s="359"/>
    </row>
    <row r="10" spans="1:13" s="50" customFormat="1" ht="30" customHeight="1">
      <c r="A10" s="183"/>
      <c r="B10" s="392">
        <v>5</v>
      </c>
      <c r="C10" s="360" t="s">
        <v>32</v>
      </c>
      <c r="D10" s="359"/>
      <c r="E10" s="361"/>
      <c r="F10" s="362">
        <v>260832</v>
      </c>
      <c r="G10" s="359">
        <v>121.6</v>
      </c>
      <c r="H10" s="360"/>
      <c r="I10" s="359">
        <v>2013</v>
      </c>
      <c r="J10" s="364" t="s">
        <v>107</v>
      </c>
      <c r="K10" s="359"/>
    </row>
    <row r="11" spans="1:13" s="50" customFormat="1" ht="30" customHeight="1">
      <c r="A11" s="183"/>
      <c r="B11" s="392">
        <v>6</v>
      </c>
      <c r="C11" s="360" t="s">
        <v>33</v>
      </c>
      <c r="D11" s="359"/>
      <c r="E11" s="361"/>
      <c r="F11" s="362">
        <v>17160</v>
      </c>
      <c r="G11" s="359">
        <v>12</v>
      </c>
      <c r="H11" s="360"/>
      <c r="I11" s="359"/>
      <c r="J11" s="364" t="s">
        <v>117</v>
      </c>
      <c r="K11" s="359"/>
    </row>
    <row r="12" spans="1:13" s="50" customFormat="1" ht="30" customHeight="1">
      <c r="A12" s="183"/>
      <c r="B12" s="392">
        <v>7</v>
      </c>
      <c r="C12" s="365" t="s">
        <v>463</v>
      </c>
      <c r="D12" s="359"/>
      <c r="E12" s="361"/>
      <c r="F12" s="362">
        <v>132990</v>
      </c>
      <c r="G12" s="359">
        <v>93</v>
      </c>
      <c r="H12" s="360"/>
      <c r="I12" s="359"/>
      <c r="J12" s="364" t="s">
        <v>108</v>
      </c>
      <c r="K12" s="359"/>
    </row>
    <row r="13" spans="1:13" s="50" customFormat="1" ht="30" customHeight="1">
      <c r="A13" s="183"/>
      <c r="B13" s="392">
        <v>8</v>
      </c>
      <c r="C13" s="360" t="s">
        <v>255</v>
      </c>
      <c r="D13" s="359"/>
      <c r="E13" s="361"/>
      <c r="F13" s="362">
        <v>124410</v>
      </c>
      <c r="G13" s="359">
        <v>87</v>
      </c>
      <c r="H13" s="360"/>
      <c r="I13" s="359"/>
      <c r="J13" s="364" t="s">
        <v>109</v>
      </c>
      <c r="K13" s="359"/>
    </row>
    <row r="14" spans="1:13" s="50" customFormat="1" ht="30" customHeight="1">
      <c r="A14" s="183"/>
      <c r="B14" s="392">
        <v>9</v>
      </c>
      <c r="C14" s="360" t="s">
        <v>34</v>
      </c>
      <c r="D14" s="359"/>
      <c r="E14" s="361"/>
      <c r="F14" s="362">
        <v>2004991.68</v>
      </c>
      <c r="G14" s="359">
        <v>560.67999999999995</v>
      </c>
      <c r="H14" s="360"/>
      <c r="I14" s="359">
        <v>2013</v>
      </c>
      <c r="J14" s="364" t="s">
        <v>110</v>
      </c>
      <c r="K14" s="359"/>
    </row>
    <row r="15" spans="1:13" s="50" customFormat="1" ht="30" customHeight="1">
      <c r="A15" s="183"/>
      <c r="B15" s="392">
        <v>10</v>
      </c>
      <c r="C15" s="360" t="s">
        <v>464</v>
      </c>
      <c r="D15" s="359"/>
      <c r="E15" s="361"/>
      <c r="F15" s="362">
        <v>376874.64</v>
      </c>
      <c r="G15" s="359">
        <v>105.39</v>
      </c>
      <c r="H15" s="360"/>
      <c r="I15" s="359"/>
      <c r="J15" s="364" t="s">
        <v>118</v>
      </c>
      <c r="K15" s="359" t="s">
        <v>311</v>
      </c>
    </row>
    <row r="16" spans="1:13" s="50" customFormat="1" ht="30" customHeight="1">
      <c r="A16" s="183"/>
      <c r="B16" s="392">
        <v>11</v>
      </c>
      <c r="C16" s="360" t="s">
        <v>256</v>
      </c>
      <c r="D16" s="359"/>
      <c r="E16" s="361"/>
      <c r="F16" s="362">
        <v>176654.4</v>
      </c>
      <c r="G16" s="359">
        <v>49.4</v>
      </c>
      <c r="H16" s="360"/>
      <c r="I16" s="359">
        <v>2014</v>
      </c>
      <c r="J16" s="364" t="s">
        <v>118</v>
      </c>
      <c r="K16" s="359"/>
    </row>
    <row r="17" spans="1:11" s="50" customFormat="1" ht="30" customHeight="1">
      <c r="A17" s="183"/>
      <c r="B17" s="392">
        <v>12</v>
      </c>
      <c r="C17" s="360" t="s">
        <v>35</v>
      </c>
      <c r="D17" s="359"/>
      <c r="E17" s="361"/>
      <c r="F17" s="362">
        <v>284292</v>
      </c>
      <c r="G17" s="359">
        <v>79.5</v>
      </c>
      <c r="H17" s="360"/>
      <c r="I17" s="359"/>
      <c r="J17" s="364" t="s">
        <v>119</v>
      </c>
      <c r="K17" s="359" t="s">
        <v>124</v>
      </c>
    </row>
    <row r="18" spans="1:11" s="50" customFormat="1" ht="30" customHeight="1">
      <c r="A18" s="183"/>
      <c r="B18" s="392">
        <v>13</v>
      </c>
      <c r="C18" s="360" t="s">
        <v>36</v>
      </c>
      <c r="D18" s="359">
        <v>2008</v>
      </c>
      <c r="E18" s="361">
        <v>154009.47</v>
      </c>
      <c r="F18" s="362"/>
      <c r="G18" s="359">
        <v>74.66</v>
      </c>
      <c r="H18" s="360"/>
      <c r="I18" s="359"/>
      <c r="J18" s="364" t="s">
        <v>120</v>
      </c>
      <c r="K18" s="359" t="s">
        <v>125</v>
      </c>
    </row>
    <row r="19" spans="1:11" s="50" customFormat="1" ht="30" customHeight="1">
      <c r="A19" s="183"/>
      <c r="B19" s="392">
        <v>14</v>
      </c>
      <c r="C19" s="360" t="s">
        <v>37</v>
      </c>
      <c r="D19" s="359">
        <v>2008</v>
      </c>
      <c r="E19" s="361">
        <v>180937.37</v>
      </c>
      <c r="F19" s="362"/>
      <c r="G19" s="359">
        <v>74.66</v>
      </c>
      <c r="H19" s="360"/>
      <c r="I19" s="359"/>
      <c r="J19" s="364" t="s">
        <v>120</v>
      </c>
      <c r="K19" s="359" t="s">
        <v>126</v>
      </c>
    </row>
    <row r="20" spans="1:11" s="50" customFormat="1" ht="30" customHeight="1">
      <c r="A20" s="183"/>
      <c r="B20" s="392">
        <v>15</v>
      </c>
      <c r="C20" s="360" t="s">
        <v>38</v>
      </c>
      <c r="D20" s="359">
        <v>2007</v>
      </c>
      <c r="E20" s="361">
        <v>179638</v>
      </c>
      <c r="F20" s="362"/>
      <c r="G20" s="359">
        <v>74.66</v>
      </c>
      <c r="H20" s="360"/>
      <c r="I20" s="359"/>
      <c r="J20" s="364" t="s">
        <v>120</v>
      </c>
      <c r="K20" s="359" t="s">
        <v>127</v>
      </c>
    </row>
    <row r="21" spans="1:11" s="50" customFormat="1" ht="30" customHeight="1">
      <c r="A21" s="183"/>
      <c r="B21" s="392">
        <v>16</v>
      </c>
      <c r="C21" s="360" t="s">
        <v>465</v>
      </c>
      <c r="D21" s="359">
        <v>2010</v>
      </c>
      <c r="E21" s="361">
        <v>735420</v>
      </c>
      <c r="F21" s="362"/>
      <c r="G21" s="359">
        <v>142.5</v>
      </c>
      <c r="H21" s="360"/>
      <c r="I21" s="359"/>
      <c r="J21" s="364" t="s">
        <v>121</v>
      </c>
      <c r="K21" s="359"/>
    </row>
    <row r="22" spans="1:11" s="50" customFormat="1" ht="30" customHeight="1">
      <c r="A22" s="183"/>
      <c r="B22" s="392">
        <v>17</v>
      </c>
      <c r="C22" s="360" t="s">
        <v>466</v>
      </c>
      <c r="D22" s="359">
        <v>2010</v>
      </c>
      <c r="E22" s="361">
        <v>751711</v>
      </c>
      <c r="F22" s="362"/>
      <c r="G22" s="359"/>
      <c r="H22" s="360"/>
      <c r="I22" s="359"/>
      <c r="J22" s="364"/>
      <c r="K22" s="359"/>
    </row>
    <row r="23" spans="1:11" s="50" customFormat="1" ht="30" customHeight="1">
      <c r="A23" s="476"/>
      <c r="B23" s="392">
        <v>18</v>
      </c>
      <c r="C23" s="365" t="s">
        <v>467</v>
      </c>
      <c r="D23" s="359">
        <v>2010</v>
      </c>
      <c r="E23" s="361"/>
      <c r="F23" s="361">
        <v>273000</v>
      </c>
      <c r="G23" s="359"/>
      <c r="H23" s="360"/>
      <c r="I23" s="359"/>
      <c r="J23" s="364"/>
      <c r="K23" s="359"/>
    </row>
    <row r="24" spans="1:11" s="50" customFormat="1" ht="30" customHeight="1">
      <c r="A24" s="476"/>
      <c r="B24" s="392">
        <v>19</v>
      </c>
      <c r="C24" s="360" t="s">
        <v>41</v>
      </c>
      <c r="D24" s="359"/>
      <c r="E24" s="361"/>
      <c r="F24" s="362">
        <v>85800</v>
      </c>
      <c r="G24" s="359">
        <v>40</v>
      </c>
      <c r="H24" s="360"/>
      <c r="I24" s="359"/>
      <c r="J24" s="364" t="s">
        <v>257</v>
      </c>
      <c r="K24" s="359"/>
    </row>
    <row r="25" spans="1:11" s="50" customFormat="1" ht="30" customHeight="1">
      <c r="A25" s="476"/>
      <c r="B25" s="392">
        <v>20</v>
      </c>
      <c r="C25" s="360" t="s">
        <v>42</v>
      </c>
      <c r="D25" s="359"/>
      <c r="E25" s="361"/>
      <c r="F25" s="362">
        <v>84942</v>
      </c>
      <c r="G25" s="359">
        <v>39.6</v>
      </c>
      <c r="H25" s="360"/>
      <c r="I25" s="359"/>
      <c r="J25" s="364"/>
      <c r="K25" s="359"/>
    </row>
    <row r="26" spans="1:11" s="50" customFormat="1" ht="30" customHeight="1">
      <c r="A26" s="183"/>
      <c r="B26" s="392">
        <v>21</v>
      </c>
      <c r="C26" s="360" t="s">
        <v>64</v>
      </c>
      <c r="D26" s="359"/>
      <c r="E26" s="361"/>
      <c r="F26" s="362">
        <v>212355</v>
      </c>
      <c r="G26" s="359">
        <v>99</v>
      </c>
      <c r="H26" s="360"/>
      <c r="I26" s="359">
        <v>2013</v>
      </c>
      <c r="J26" s="364" t="s">
        <v>257</v>
      </c>
      <c r="K26" s="359"/>
    </row>
    <row r="27" spans="1:11" s="50" customFormat="1" ht="30" customHeight="1">
      <c r="A27" s="476"/>
      <c r="B27" s="392">
        <v>22</v>
      </c>
      <c r="C27" s="360" t="s">
        <v>43</v>
      </c>
      <c r="D27" s="359"/>
      <c r="E27" s="361"/>
      <c r="F27" s="362">
        <v>151951.80000000002</v>
      </c>
      <c r="G27" s="359">
        <v>70.84</v>
      </c>
      <c r="H27" s="360"/>
      <c r="I27" s="359">
        <v>2013</v>
      </c>
      <c r="J27" s="364"/>
      <c r="K27" s="359"/>
    </row>
    <row r="28" spans="1:11" s="50" customFormat="1" ht="30" customHeight="1">
      <c r="A28" s="476"/>
      <c r="B28" s="392">
        <v>23</v>
      </c>
      <c r="C28" s="360" t="s">
        <v>44</v>
      </c>
      <c r="D28" s="359"/>
      <c r="E28" s="361"/>
      <c r="F28" s="362">
        <v>484040.7</v>
      </c>
      <c r="G28" s="359">
        <v>225.66</v>
      </c>
      <c r="H28" s="360"/>
      <c r="I28" s="359">
        <v>2013</v>
      </c>
      <c r="J28" s="364" t="s">
        <v>258</v>
      </c>
      <c r="K28" s="359"/>
    </row>
    <row r="29" spans="1:11" s="50" customFormat="1" ht="30" customHeight="1">
      <c r="A29" s="183"/>
      <c r="B29" s="392">
        <v>24</v>
      </c>
      <c r="C29" s="360" t="s">
        <v>45</v>
      </c>
      <c r="D29" s="359"/>
      <c r="E29" s="361"/>
      <c r="F29" s="362">
        <v>120120</v>
      </c>
      <c r="G29" s="359">
        <v>56</v>
      </c>
      <c r="H29" s="360"/>
      <c r="I29" s="359">
        <v>2013</v>
      </c>
      <c r="J29" s="364" t="s">
        <v>259</v>
      </c>
      <c r="K29" s="359"/>
    </row>
    <row r="30" spans="1:11" s="50" customFormat="1" ht="30" customHeight="1">
      <c r="A30" s="183"/>
      <c r="B30" s="392">
        <v>25</v>
      </c>
      <c r="C30" s="360" t="s">
        <v>46</v>
      </c>
      <c r="D30" s="359"/>
      <c r="E30" s="361"/>
      <c r="F30" s="362">
        <v>228356.69999999998</v>
      </c>
      <c r="G30" s="359">
        <v>106.46</v>
      </c>
      <c r="H30" s="360"/>
      <c r="I30" s="359">
        <v>2013</v>
      </c>
      <c r="J30" s="364" t="s">
        <v>260</v>
      </c>
      <c r="K30" s="359" t="s">
        <v>128</v>
      </c>
    </row>
    <row r="31" spans="1:11" s="50" customFormat="1" ht="30" customHeight="1">
      <c r="A31" s="183"/>
      <c r="B31" s="392">
        <v>26</v>
      </c>
      <c r="C31" s="360" t="s">
        <v>47</v>
      </c>
      <c r="D31" s="359"/>
      <c r="E31" s="361"/>
      <c r="F31" s="362">
        <v>102960</v>
      </c>
      <c r="G31" s="359">
        <v>48</v>
      </c>
      <c r="H31" s="360"/>
      <c r="I31" s="359">
        <v>2013</v>
      </c>
      <c r="J31" s="364" t="s">
        <v>260</v>
      </c>
      <c r="K31" s="359"/>
    </row>
    <row r="32" spans="1:11" s="50" customFormat="1" ht="30" customHeight="1">
      <c r="A32" s="183"/>
      <c r="B32" s="392">
        <v>27</v>
      </c>
      <c r="C32" s="360" t="s">
        <v>48</v>
      </c>
      <c r="D32" s="359"/>
      <c r="E32" s="361"/>
      <c r="F32" s="362">
        <v>108279.59999999999</v>
      </c>
      <c r="G32" s="359">
        <v>50.48</v>
      </c>
      <c r="H32" s="360"/>
      <c r="I32" s="359"/>
      <c r="J32" s="364" t="s">
        <v>261</v>
      </c>
      <c r="K32" s="359"/>
    </row>
    <row r="33" spans="1:11" s="50" customFormat="1" ht="30" customHeight="1">
      <c r="A33" s="183"/>
      <c r="B33" s="392">
        <v>28</v>
      </c>
      <c r="C33" s="360" t="s">
        <v>147</v>
      </c>
      <c r="D33" s="359">
        <v>2002</v>
      </c>
      <c r="E33" s="361"/>
      <c r="F33" s="362">
        <v>747532.5</v>
      </c>
      <c r="G33" s="359">
        <v>348.5</v>
      </c>
      <c r="H33" s="360"/>
      <c r="I33" s="359">
        <v>2013</v>
      </c>
      <c r="J33" s="364" t="s">
        <v>262</v>
      </c>
      <c r="K33" s="359"/>
    </row>
    <row r="34" spans="1:11" s="50" customFormat="1" ht="30" customHeight="1">
      <c r="A34" s="183"/>
      <c r="B34" s="392">
        <v>29</v>
      </c>
      <c r="C34" s="360" t="s">
        <v>50</v>
      </c>
      <c r="D34" s="359"/>
      <c r="E34" s="361"/>
      <c r="F34" s="362">
        <v>993135</v>
      </c>
      <c r="G34" s="359">
        <v>463</v>
      </c>
      <c r="H34" s="360"/>
      <c r="I34" s="359">
        <v>2013</v>
      </c>
      <c r="J34" s="364"/>
      <c r="K34" s="359"/>
    </row>
    <row r="35" spans="1:11" s="50" customFormat="1" ht="30" customHeight="1">
      <c r="A35" s="183"/>
      <c r="B35" s="392">
        <v>30</v>
      </c>
      <c r="C35" s="360" t="s">
        <v>51</v>
      </c>
      <c r="D35" s="359"/>
      <c r="E35" s="361"/>
      <c r="F35" s="362">
        <v>786142.5</v>
      </c>
      <c r="G35" s="359">
        <v>366.5</v>
      </c>
      <c r="H35" s="360"/>
      <c r="I35" s="359">
        <v>2013</v>
      </c>
      <c r="J35" s="364" t="s">
        <v>263</v>
      </c>
      <c r="K35" s="359"/>
    </row>
    <row r="36" spans="1:11" s="50" customFormat="1" ht="30" customHeight="1">
      <c r="A36" s="183"/>
      <c r="B36" s="392">
        <v>31</v>
      </c>
      <c r="C36" s="365" t="s">
        <v>103</v>
      </c>
      <c r="D36" s="359"/>
      <c r="E36" s="361"/>
      <c r="F36" s="362">
        <v>124410</v>
      </c>
      <c r="G36" s="359">
        <v>87</v>
      </c>
      <c r="H36" s="360"/>
      <c r="I36" s="359">
        <v>2013</v>
      </c>
      <c r="J36" s="364" t="s">
        <v>264</v>
      </c>
      <c r="K36" s="359"/>
    </row>
    <row r="37" spans="1:11" s="50" customFormat="1" ht="30" customHeight="1">
      <c r="A37" s="183"/>
      <c r="B37" s="392">
        <v>32</v>
      </c>
      <c r="C37" s="360" t="s">
        <v>52</v>
      </c>
      <c r="D37" s="359"/>
      <c r="E37" s="361"/>
      <c r="F37" s="362">
        <v>107078.40000000001</v>
      </c>
      <c r="G37" s="359">
        <v>49.92</v>
      </c>
      <c r="H37" s="360"/>
      <c r="I37" s="359">
        <v>2013</v>
      </c>
      <c r="J37" s="364" t="s">
        <v>261</v>
      </c>
      <c r="K37" s="359" t="s">
        <v>65</v>
      </c>
    </row>
    <row r="38" spans="1:11" s="50" customFormat="1" ht="30" customHeight="1">
      <c r="A38" s="183"/>
      <c r="B38" s="392">
        <v>33</v>
      </c>
      <c r="C38" s="360" t="s">
        <v>53</v>
      </c>
      <c r="D38" s="359"/>
      <c r="E38" s="361"/>
      <c r="F38" s="362">
        <v>417953.25</v>
      </c>
      <c r="G38" s="359">
        <v>194.85</v>
      </c>
      <c r="H38" s="360"/>
      <c r="I38" s="359"/>
      <c r="J38" s="364" t="s">
        <v>265</v>
      </c>
      <c r="K38" s="359"/>
    </row>
    <row r="39" spans="1:11" s="50" customFormat="1" ht="30" customHeight="1">
      <c r="A39" s="183"/>
      <c r="B39" s="392">
        <v>34</v>
      </c>
      <c r="C39" s="360" t="s">
        <v>54</v>
      </c>
      <c r="D39" s="359"/>
      <c r="E39" s="361"/>
      <c r="F39" s="362">
        <v>533697.44999999995</v>
      </c>
      <c r="G39" s="359">
        <v>248.81</v>
      </c>
      <c r="H39" s="360"/>
      <c r="I39" s="359">
        <v>2013</v>
      </c>
      <c r="J39" s="364" t="s">
        <v>266</v>
      </c>
      <c r="K39" s="359"/>
    </row>
    <row r="40" spans="1:11" s="50" customFormat="1" ht="30" customHeight="1">
      <c r="A40" s="183"/>
      <c r="B40" s="392">
        <v>35</v>
      </c>
      <c r="C40" s="360" t="s">
        <v>55</v>
      </c>
      <c r="D40" s="359"/>
      <c r="E40" s="361"/>
      <c r="F40" s="362">
        <v>92950</v>
      </c>
      <c r="G40" s="359">
        <v>65</v>
      </c>
      <c r="H40" s="360"/>
      <c r="I40" s="359"/>
      <c r="J40" s="364" t="s">
        <v>267</v>
      </c>
      <c r="K40" s="359"/>
    </row>
    <row r="41" spans="1:11" s="50" customFormat="1" ht="30" customHeight="1">
      <c r="A41" s="183"/>
      <c r="B41" s="392">
        <v>36</v>
      </c>
      <c r="C41" s="360" t="s">
        <v>56</v>
      </c>
      <c r="D41" s="359"/>
      <c r="E41" s="361"/>
      <c r="F41" s="362">
        <v>87408.75</v>
      </c>
      <c r="G41" s="359">
        <v>40.75</v>
      </c>
      <c r="H41" s="360"/>
      <c r="I41" s="359"/>
      <c r="J41" s="364" t="s">
        <v>123</v>
      </c>
      <c r="K41" s="359"/>
    </row>
    <row r="42" spans="1:11" s="50" customFormat="1" ht="30" customHeight="1">
      <c r="A42" s="183"/>
      <c r="B42" s="392">
        <v>37</v>
      </c>
      <c r="C42" s="360" t="s">
        <v>57</v>
      </c>
      <c r="D42" s="359"/>
      <c r="E42" s="361"/>
      <c r="F42" s="362">
        <v>158022.15</v>
      </c>
      <c r="G42" s="359">
        <v>73.67</v>
      </c>
      <c r="H42" s="360"/>
      <c r="I42" s="359">
        <v>2013</v>
      </c>
      <c r="J42" s="364" t="s">
        <v>263</v>
      </c>
      <c r="K42" s="359"/>
    </row>
    <row r="43" spans="1:11" s="50" customFormat="1" ht="30" customHeight="1">
      <c r="A43" s="183"/>
      <c r="B43" s="392">
        <v>38</v>
      </c>
      <c r="C43" s="360" t="s">
        <v>66</v>
      </c>
      <c r="D43" s="359"/>
      <c r="E43" s="361"/>
      <c r="F43" s="362">
        <v>139425</v>
      </c>
      <c r="G43" s="359">
        <v>65</v>
      </c>
      <c r="H43" s="360"/>
      <c r="I43" s="359"/>
      <c r="J43" s="364" t="s">
        <v>263</v>
      </c>
      <c r="K43" s="359"/>
    </row>
    <row r="44" spans="1:11" s="50" customFormat="1" ht="30" customHeight="1">
      <c r="A44" s="183"/>
      <c r="B44" s="392">
        <v>39</v>
      </c>
      <c r="C44" s="365" t="s">
        <v>106</v>
      </c>
      <c r="D44" s="359">
        <v>2008</v>
      </c>
      <c r="E44" s="361"/>
      <c r="F44" s="362">
        <v>102473.79999999999</v>
      </c>
      <c r="G44" s="359">
        <v>71.66</v>
      </c>
      <c r="H44" s="360"/>
      <c r="I44" s="359"/>
      <c r="J44" s="364" t="s">
        <v>267</v>
      </c>
      <c r="K44" s="359"/>
    </row>
    <row r="45" spans="1:11" s="50" customFormat="1" ht="30" customHeight="1">
      <c r="A45" s="183"/>
      <c r="B45" s="392">
        <v>40</v>
      </c>
      <c r="C45" s="360" t="s">
        <v>58</v>
      </c>
      <c r="D45" s="359"/>
      <c r="E45" s="361"/>
      <c r="F45" s="362">
        <v>199056</v>
      </c>
      <c r="G45" s="359">
        <v>92.8</v>
      </c>
      <c r="H45" s="360"/>
      <c r="I45" s="359">
        <v>2013</v>
      </c>
      <c r="J45" s="364" t="s">
        <v>263</v>
      </c>
      <c r="K45" s="359"/>
    </row>
    <row r="46" spans="1:11" s="50" customFormat="1" ht="30" customHeight="1">
      <c r="A46" s="183"/>
      <c r="B46" s="392">
        <v>41</v>
      </c>
      <c r="C46" s="360" t="s">
        <v>148</v>
      </c>
      <c r="D46" s="359">
        <v>2008</v>
      </c>
      <c r="E46" s="361">
        <v>1480980</v>
      </c>
      <c r="F46" s="362"/>
      <c r="G46" s="359"/>
      <c r="H46" s="360"/>
      <c r="I46" s="359"/>
      <c r="J46" s="364"/>
      <c r="K46" s="359"/>
    </row>
    <row r="47" spans="1:11" s="50" customFormat="1" ht="30" customHeight="1">
      <c r="A47" s="183"/>
      <c r="B47" s="392">
        <v>42</v>
      </c>
      <c r="C47" s="360" t="s">
        <v>149</v>
      </c>
      <c r="D47" s="359">
        <v>2008</v>
      </c>
      <c r="E47" s="361">
        <v>170000</v>
      </c>
      <c r="F47" s="362"/>
      <c r="G47" s="359"/>
      <c r="H47" s="360"/>
      <c r="I47" s="359"/>
      <c r="J47" s="364"/>
      <c r="K47" s="359"/>
    </row>
    <row r="48" spans="1:11" s="50" customFormat="1" ht="30" customHeight="1">
      <c r="A48" s="183"/>
      <c r="B48" s="392">
        <v>43</v>
      </c>
      <c r="C48" s="360" t="s">
        <v>150</v>
      </c>
      <c r="D48" s="366">
        <v>2014</v>
      </c>
      <c r="E48" s="361">
        <v>99677.99</v>
      </c>
      <c r="F48" s="367"/>
      <c r="G48" s="359"/>
      <c r="H48" s="360"/>
      <c r="I48" s="359"/>
      <c r="J48" s="364"/>
      <c r="K48" s="359"/>
    </row>
    <row r="49" spans="1:256" s="50" customFormat="1" ht="30" customHeight="1">
      <c r="A49" s="183"/>
      <c r="B49" s="392">
        <v>44</v>
      </c>
      <c r="C49" s="365" t="s">
        <v>151</v>
      </c>
      <c r="D49" s="366">
        <v>2014</v>
      </c>
      <c r="E49" s="361">
        <v>43500</v>
      </c>
      <c r="F49" s="367"/>
      <c r="G49" s="359"/>
      <c r="H49" s="360"/>
      <c r="I49" s="359"/>
      <c r="J49" s="364"/>
      <c r="K49" s="359"/>
    </row>
    <row r="50" spans="1:256" s="50" customFormat="1" ht="30" customHeight="1">
      <c r="A50" s="183"/>
      <c r="B50" s="392">
        <v>45</v>
      </c>
      <c r="C50" s="360" t="s">
        <v>102</v>
      </c>
      <c r="D50" s="366">
        <v>2010</v>
      </c>
      <c r="E50" s="361">
        <v>285947</v>
      </c>
      <c r="F50" s="368"/>
      <c r="G50" s="369"/>
      <c r="H50" s="360"/>
      <c r="I50" s="359"/>
      <c r="J50" s="364" t="s">
        <v>112</v>
      </c>
      <c r="K50" s="359"/>
    </row>
    <row r="51" spans="1:256" s="50" customFormat="1" ht="30" customHeight="1">
      <c r="A51" s="183"/>
      <c r="B51" s="392">
        <v>46</v>
      </c>
      <c r="C51" s="360" t="s">
        <v>95</v>
      </c>
      <c r="D51" s="366">
        <v>2010</v>
      </c>
      <c r="E51" s="361">
        <v>400000</v>
      </c>
      <c r="F51" s="362"/>
      <c r="G51" s="359"/>
      <c r="H51" s="360"/>
      <c r="I51" s="359"/>
      <c r="J51" s="364" t="s">
        <v>113</v>
      </c>
      <c r="K51" s="359"/>
    </row>
    <row r="52" spans="1:256" s="50" customFormat="1" ht="30" customHeight="1">
      <c r="A52" s="183"/>
      <c r="B52" s="392">
        <v>47</v>
      </c>
      <c r="C52" s="360" t="s">
        <v>142</v>
      </c>
      <c r="D52" s="366">
        <v>2010</v>
      </c>
      <c r="E52" s="361">
        <v>161925.6</v>
      </c>
      <c r="F52" s="362"/>
      <c r="G52" s="359"/>
      <c r="H52" s="360"/>
      <c r="I52" s="359"/>
      <c r="J52" s="364"/>
      <c r="K52" s="359"/>
    </row>
    <row r="53" spans="1:256" s="50" customFormat="1" ht="30" customHeight="1">
      <c r="A53" s="183"/>
      <c r="B53" s="392">
        <v>48</v>
      </c>
      <c r="C53" s="360" t="s">
        <v>96</v>
      </c>
      <c r="D53" s="366">
        <v>2013</v>
      </c>
      <c r="E53" s="361">
        <v>253617.17</v>
      </c>
      <c r="F53" s="362"/>
      <c r="G53" s="359">
        <v>76.8</v>
      </c>
      <c r="H53" s="360"/>
      <c r="I53" s="359"/>
      <c r="J53" s="364" t="s">
        <v>268</v>
      </c>
      <c r="K53" s="359" t="s">
        <v>129</v>
      </c>
    </row>
    <row r="54" spans="1:256" s="50" customFormat="1" ht="30" customHeight="1">
      <c r="A54" s="191"/>
      <c r="B54" s="392">
        <v>49</v>
      </c>
      <c r="C54" s="365" t="s">
        <v>97</v>
      </c>
      <c r="D54" s="366">
        <v>2010</v>
      </c>
      <c r="E54" s="370">
        <v>197741.87</v>
      </c>
      <c r="F54" s="362"/>
      <c r="G54" s="359"/>
      <c r="H54" s="360"/>
      <c r="I54" s="359"/>
      <c r="J54" s="364" t="s">
        <v>111</v>
      </c>
      <c r="K54" s="359"/>
    </row>
    <row r="55" spans="1:256" s="50" customFormat="1" ht="30" customHeight="1">
      <c r="A55" s="183"/>
      <c r="B55" s="392">
        <v>50</v>
      </c>
      <c r="C55" s="365" t="s">
        <v>98</v>
      </c>
      <c r="D55" s="366">
        <v>2010</v>
      </c>
      <c r="E55" s="370">
        <v>39599.800000000003</v>
      </c>
      <c r="F55" s="362"/>
      <c r="G55" s="359"/>
      <c r="H55" s="360"/>
      <c r="I55" s="359"/>
      <c r="J55" s="364"/>
      <c r="K55" s="359"/>
    </row>
    <row r="56" spans="1:256" s="50" customFormat="1" ht="30" customHeight="1">
      <c r="A56" s="183"/>
      <c r="B56" s="392">
        <v>51</v>
      </c>
      <c r="C56" s="360" t="s">
        <v>158</v>
      </c>
      <c r="D56" s="359" t="s">
        <v>159</v>
      </c>
      <c r="E56" s="370"/>
      <c r="F56" s="371">
        <v>96587</v>
      </c>
      <c r="G56" s="359">
        <v>54.6</v>
      </c>
      <c r="H56" s="360"/>
      <c r="I56" s="359"/>
      <c r="J56" s="372" t="s">
        <v>269</v>
      </c>
      <c r="K56" s="359"/>
    </row>
    <row r="57" spans="1:256" s="50" customFormat="1" ht="30" customHeight="1">
      <c r="A57" s="183"/>
      <c r="B57" s="392">
        <v>52</v>
      </c>
      <c r="C57" s="365" t="s">
        <v>176</v>
      </c>
      <c r="D57" s="359"/>
      <c r="E57" s="370">
        <v>311000</v>
      </c>
      <c r="F57" s="371"/>
      <c r="G57" s="359"/>
      <c r="H57" s="360"/>
      <c r="I57" s="359"/>
      <c r="J57" s="372"/>
      <c r="K57" s="359"/>
    </row>
    <row r="58" spans="1:256" s="50" customFormat="1" ht="30" customHeight="1">
      <c r="A58" s="183"/>
      <c r="B58" s="392">
        <v>53</v>
      </c>
      <c r="C58" s="365" t="s">
        <v>270</v>
      </c>
      <c r="D58" s="359"/>
      <c r="E58" s="370">
        <v>27144</v>
      </c>
      <c r="F58" s="371"/>
      <c r="G58" s="359"/>
      <c r="H58" s="360"/>
      <c r="I58" s="359"/>
      <c r="J58" s="372"/>
      <c r="K58" s="359"/>
    </row>
    <row r="59" spans="1:256" s="50" customFormat="1" ht="30" customHeight="1">
      <c r="A59" s="183"/>
      <c r="B59" s="392">
        <v>54</v>
      </c>
      <c r="C59" s="360" t="s">
        <v>468</v>
      </c>
      <c r="D59" s="359"/>
      <c r="E59" s="370">
        <v>31460</v>
      </c>
      <c r="F59" s="371"/>
      <c r="G59" s="359"/>
      <c r="H59" s="360"/>
      <c r="I59" s="359"/>
      <c r="J59" s="372" t="s">
        <v>313</v>
      </c>
      <c r="K59" s="359" t="s">
        <v>312</v>
      </c>
    </row>
    <row r="60" spans="1:256" s="50" customFormat="1" ht="30" customHeight="1">
      <c r="B60" s="477" t="s">
        <v>63</v>
      </c>
      <c r="C60" s="477"/>
      <c r="D60" s="477"/>
      <c r="E60" s="193"/>
      <c r="F60" s="194">
        <f>SUM(E6:F59)</f>
        <v>16404317.49</v>
      </c>
      <c r="G60" s="195"/>
      <c r="H60" s="196">
        <f>G60*0.02%</f>
        <v>0</v>
      </c>
      <c r="I60" s="197"/>
      <c r="J60" s="198"/>
      <c r="K60" s="199"/>
    </row>
    <row r="61" spans="1:256" ht="30" customHeight="1">
      <c r="A61" s="46"/>
      <c r="B61" s="60" t="s">
        <v>69</v>
      </c>
      <c r="C61" s="484" t="s">
        <v>23</v>
      </c>
      <c r="D61" s="484"/>
      <c r="E61" s="484"/>
      <c r="F61" s="484"/>
      <c r="G61" s="484"/>
      <c r="H61" s="484"/>
      <c r="I61" s="18"/>
      <c r="J61" s="139"/>
      <c r="K61" s="44" t="s">
        <v>134</v>
      </c>
      <c r="L61" s="19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</row>
    <row r="62" spans="1:256" ht="30" customHeight="1">
      <c r="A62" s="125"/>
      <c r="B62" s="53">
        <v>1</v>
      </c>
      <c r="C62" s="61" t="s">
        <v>81</v>
      </c>
      <c r="D62" s="30"/>
      <c r="E62" s="31">
        <v>4723697.1900000004</v>
      </c>
      <c r="F62" s="99"/>
      <c r="G62" s="168"/>
      <c r="H62" s="62"/>
      <c r="I62" s="34"/>
      <c r="J62" s="138" t="s">
        <v>130</v>
      </c>
      <c r="K62" s="134" t="s">
        <v>80</v>
      </c>
      <c r="L62" s="63"/>
      <c r="M62" s="59"/>
    </row>
    <row r="63" spans="1:256" ht="30" customHeight="1">
      <c r="B63" s="474" t="s">
        <v>63</v>
      </c>
      <c r="C63" s="474"/>
      <c r="D63" s="474"/>
      <c r="E63" s="55">
        <f>SUM(E62:E62)</f>
        <v>4723697.1900000004</v>
      </c>
      <c r="F63" s="100"/>
      <c r="G63" s="169"/>
      <c r="H63" s="27"/>
      <c r="I63" s="28"/>
      <c r="J63" s="140"/>
      <c r="K63" s="135"/>
    </row>
    <row r="64" spans="1:256" ht="30" customHeight="1">
      <c r="B64" s="60" t="s">
        <v>71</v>
      </c>
      <c r="C64" s="480" t="s">
        <v>24</v>
      </c>
      <c r="D64" s="480"/>
      <c r="E64" s="480"/>
      <c r="F64" s="480"/>
      <c r="G64" s="480"/>
      <c r="H64" s="480"/>
      <c r="I64" s="18"/>
      <c r="J64" s="139"/>
      <c r="K64" s="44" t="s">
        <v>135</v>
      </c>
    </row>
    <row r="65" spans="1:256" ht="30" customHeight="1">
      <c r="B65" s="53">
        <v>1</v>
      </c>
      <c r="C65" s="29" t="s">
        <v>81</v>
      </c>
      <c r="D65" s="30"/>
      <c r="E65" s="31">
        <v>1742788.69</v>
      </c>
      <c r="F65" s="32"/>
      <c r="G65" s="168"/>
      <c r="H65" s="33"/>
      <c r="I65" s="34"/>
      <c r="J65" s="141" t="s">
        <v>131</v>
      </c>
      <c r="K65" s="134" t="s">
        <v>82</v>
      </c>
    </row>
    <row r="66" spans="1:256" ht="30" customHeight="1">
      <c r="B66" s="474" t="s">
        <v>63</v>
      </c>
      <c r="C66" s="474"/>
      <c r="D66" s="474"/>
      <c r="E66" s="25">
        <f>SUM(E65)</f>
        <v>1742788.69</v>
      </c>
      <c r="F66" s="101">
        <f>E66*0.02%</f>
        <v>348.55773800000003</v>
      </c>
      <c r="G66" s="169"/>
      <c r="H66" s="27"/>
      <c r="I66" s="28"/>
      <c r="J66" s="140"/>
      <c r="K66" s="135"/>
    </row>
    <row r="67" spans="1:256" s="50" customFormat="1" ht="30" customHeight="1">
      <c r="A67" s="183"/>
      <c r="B67" s="207" t="s">
        <v>73</v>
      </c>
      <c r="C67" s="478" t="s">
        <v>72</v>
      </c>
      <c r="D67" s="478"/>
      <c r="E67" s="478"/>
      <c r="F67" s="478"/>
      <c r="G67" s="478"/>
      <c r="H67" s="478"/>
      <c r="I67" s="185"/>
      <c r="J67" s="208"/>
      <c r="K67" s="187" t="s">
        <v>137</v>
      </c>
    </row>
    <row r="68" spans="1:256" s="50" customFormat="1" ht="30" customHeight="1">
      <c r="A68" s="183"/>
      <c r="B68" s="189">
        <v>1</v>
      </c>
      <c r="C68" s="190" t="s">
        <v>271</v>
      </c>
      <c r="D68" s="209"/>
      <c r="E68" s="201">
        <v>23744.32</v>
      </c>
      <c r="F68" s="209"/>
      <c r="G68" s="209"/>
      <c r="H68" s="209"/>
      <c r="I68" s="185"/>
      <c r="J68" s="208"/>
      <c r="K68" s="187"/>
    </row>
    <row r="69" spans="1:256" s="50" customFormat="1" ht="30" customHeight="1">
      <c r="A69" s="183"/>
      <c r="B69" s="189">
        <v>2</v>
      </c>
      <c r="C69" s="192" t="s">
        <v>81</v>
      </c>
      <c r="D69" s="200"/>
      <c r="E69" s="201">
        <v>1082950.54</v>
      </c>
      <c r="F69" s="202"/>
      <c r="G69" s="203"/>
      <c r="H69" s="204"/>
      <c r="I69" s="203"/>
      <c r="J69" s="205"/>
      <c r="K69" s="206" t="s">
        <v>136</v>
      </c>
    </row>
    <row r="70" spans="1:256" s="50" customFormat="1" ht="30" customHeight="1">
      <c r="A70" s="183"/>
      <c r="B70" s="475" t="s">
        <v>63</v>
      </c>
      <c r="C70" s="475"/>
      <c r="D70" s="475"/>
      <c r="E70" s="210">
        <f>SUM(E68:E69)</f>
        <v>1106694.8600000001</v>
      </c>
      <c r="F70" s="211">
        <f>E70*0.02%</f>
        <v>221.33897200000004</v>
      </c>
      <c r="G70" s="212"/>
      <c r="H70" s="213"/>
      <c r="I70" s="214"/>
      <c r="J70" s="215"/>
      <c r="K70" s="212"/>
    </row>
    <row r="71" spans="1:256" ht="30" customHeight="1">
      <c r="A71" s="37"/>
      <c r="B71" s="60" t="s">
        <v>75</v>
      </c>
      <c r="C71" s="484" t="s">
        <v>25</v>
      </c>
      <c r="D71" s="484"/>
      <c r="E71" s="484"/>
      <c r="F71" s="484"/>
      <c r="G71" s="484"/>
      <c r="H71" s="484"/>
      <c r="I71" s="18"/>
      <c r="J71" s="139"/>
      <c r="K71" s="44" t="s">
        <v>138</v>
      </c>
    </row>
    <row r="72" spans="1:256" ht="30" customHeight="1">
      <c r="A72" s="125"/>
      <c r="B72" s="53">
        <v>1</v>
      </c>
      <c r="C72" s="61" t="s">
        <v>81</v>
      </c>
      <c r="D72" s="53"/>
      <c r="E72" s="66">
        <v>378907</v>
      </c>
      <c r="F72" s="36"/>
      <c r="G72" s="53"/>
      <c r="H72" s="54"/>
      <c r="I72" s="62"/>
      <c r="J72" s="142"/>
      <c r="K72" s="30" t="s">
        <v>83</v>
      </c>
    </row>
    <row r="73" spans="1:256" s="261" customFormat="1" ht="30" customHeight="1">
      <c r="A73" s="125"/>
      <c r="B73" s="257">
        <v>3</v>
      </c>
      <c r="C73" s="256" t="s">
        <v>294</v>
      </c>
      <c r="D73" s="34"/>
      <c r="E73" s="126">
        <v>39599.800000000003</v>
      </c>
      <c r="F73" s="36"/>
      <c r="G73" s="257"/>
      <c r="H73" s="254"/>
      <c r="I73" s="256"/>
      <c r="J73" s="260"/>
      <c r="K73" s="255"/>
    </row>
    <row r="74" spans="1:256" ht="30" customHeight="1">
      <c r="A74" s="37"/>
      <c r="B74" s="474" t="s">
        <v>63</v>
      </c>
      <c r="C74" s="474"/>
      <c r="D74" s="474"/>
      <c r="E74" s="25">
        <f>SUM(E72:E73)</f>
        <v>418506.8</v>
      </c>
      <c r="F74" s="26">
        <f>E74*0.02%</f>
        <v>83.701360000000008</v>
      </c>
      <c r="G74" s="169"/>
      <c r="H74" s="27"/>
      <c r="I74" s="28"/>
      <c r="J74" s="140"/>
      <c r="K74" s="135"/>
    </row>
    <row r="75" spans="1:256" ht="30" customHeight="1">
      <c r="B75" s="60" t="s">
        <v>77</v>
      </c>
      <c r="C75" s="480" t="s">
        <v>26</v>
      </c>
      <c r="D75" s="480"/>
      <c r="E75" s="480"/>
      <c r="F75" s="480"/>
      <c r="G75" s="480"/>
      <c r="H75" s="480"/>
      <c r="I75" s="18"/>
      <c r="J75" s="139"/>
      <c r="K75" s="44" t="s">
        <v>139</v>
      </c>
    </row>
    <row r="76" spans="1:256" ht="30" customHeight="1">
      <c r="B76" s="53">
        <v>1</v>
      </c>
      <c r="C76" s="24" t="s">
        <v>87</v>
      </c>
      <c r="D76" s="30"/>
      <c r="E76" s="216">
        <v>671595.02</v>
      </c>
      <c r="F76" s="36"/>
      <c r="G76" s="53"/>
      <c r="H76" s="33"/>
      <c r="I76" s="33"/>
      <c r="J76" s="142"/>
      <c r="K76" s="53" t="s">
        <v>88</v>
      </c>
    </row>
    <row r="77" spans="1:256" ht="30" customHeight="1">
      <c r="B77" s="474" t="s">
        <v>63</v>
      </c>
      <c r="C77" s="474"/>
      <c r="D77" s="474"/>
      <c r="E77" s="25">
        <f>SUM(E76:E76)</f>
        <v>671595.02</v>
      </c>
      <c r="F77" s="26">
        <f>E77*0.02%</f>
        <v>134.31900400000001</v>
      </c>
      <c r="G77" s="169"/>
      <c r="H77" s="27"/>
      <c r="I77" s="28"/>
      <c r="J77" s="140"/>
      <c r="K77" s="135"/>
    </row>
    <row r="78" spans="1:256" ht="30" customHeight="1">
      <c r="A78" s="65"/>
      <c r="B78" s="60" t="s">
        <v>78</v>
      </c>
      <c r="C78" s="480" t="s">
        <v>93</v>
      </c>
      <c r="D78" s="480"/>
      <c r="E78" s="480"/>
      <c r="F78" s="480"/>
      <c r="G78" s="480"/>
      <c r="H78" s="480"/>
      <c r="I78" s="51"/>
      <c r="J78" s="139"/>
      <c r="K78" s="44" t="s">
        <v>140</v>
      </c>
      <c r="L78" s="52"/>
      <c r="M78" s="50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  <c r="IP78" s="59"/>
      <c r="IQ78" s="59"/>
      <c r="IR78" s="59"/>
      <c r="IS78" s="59"/>
      <c r="IT78" s="59"/>
      <c r="IU78" s="59"/>
      <c r="IV78" s="59"/>
    </row>
    <row r="79" spans="1:256" ht="30" customHeight="1">
      <c r="A79" s="65"/>
      <c r="B79" s="53">
        <v>1</v>
      </c>
      <c r="C79" s="61" t="s">
        <v>34</v>
      </c>
      <c r="D79" s="30"/>
      <c r="E79" s="66"/>
      <c r="F79" s="67"/>
      <c r="G79" s="53"/>
      <c r="H79" s="62"/>
      <c r="I79" s="62"/>
      <c r="J79" s="142"/>
      <c r="K79" s="30" t="s">
        <v>89</v>
      </c>
      <c r="L79" s="63"/>
      <c r="M79" s="59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</row>
    <row r="80" spans="1:256" ht="30" customHeight="1">
      <c r="A80" s="64"/>
      <c r="B80" s="474" t="s">
        <v>63</v>
      </c>
      <c r="C80" s="474"/>
      <c r="D80" s="474"/>
      <c r="E80" s="55"/>
      <c r="F80" s="56"/>
      <c r="G80" s="169"/>
      <c r="H80" s="57"/>
      <c r="I80" s="58"/>
      <c r="J80" s="140"/>
      <c r="K80" s="135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/>
      <c r="IN80" s="59"/>
      <c r="IO80" s="59"/>
      <c r="IP80" s="59"/>
      <c r="IQ80" s="59"/>
      <c r="IR80" s="59"/>
      <c r="IS80" s="59"/>
      <c r="IT80" s="59"/>
      <c r="IU80" s="59"/>
      <c r="IV80" s="59"/>
    </row>
    <row r="81" spans="1:256" ht="30" customHeight="1">
      <c r="A81" s="64"/>
      <c r="B81" s="123" t="s">
        <v>183</v>
      </c>
      <c r="C81" s="182" t="s">
        <v>79</v>
      </c>
      <c r="D81" s="124"/>
      <c r="E81" s="122"/>
      <c r="F81" s="122"/>
      <c r="G81" s="124"/>
      <c r="H81" s="122"/>
      <c r="I81" s="122"/>
      <c r="J81" s="133"/>
      <c r="K81" s="160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  <c r="IA81" s="59"/>
      <c r="IB81" s="59"/>
      <c r="IC81" s="59"/>
      <c r="ID81" s="59"/>
      <c r="IE81" s="59"/>
      <c r="IF81" s="59"/>
      <c r="IG81" s="59"/>
      <c r="IH81" s="59"/>
      <c r="II81" s="59"/>
      <c r="IJ81" s="59"/>
      <c r="IK81" s="59"/>
      <c r="IL81" s="59"/>
      <c r="IM81" s="59"/>
      <c r="IN81" s="59"/>
      <c r="IO81" s="59"/>
      <c r="IP81" s="59"/>
      <c r="IQ81" s="59"/>
      <c r="IR81" s="59"/>
      <c r="IS81" s="59"/>
      <c r="IT81" s="59"/>
      <c r="IU81" s="59"/>
      <c r="IV81" s="59"/>
    </row>
    <row r="82" spans="1:256" ht="30" customHeight="1">
      <c r="B82" s="53">
        <v>1</v>
      </c>
      <c r="C82" s="24" t="s">
        <v>90</v>
      </c>
      <c r="D82" s="53" t="s">
        <v>155</v>
      </c>
      <c r="E82" s="35"/>
      <c r="F82" s="36">
        <f>G82*3576</f>
        <v>990552</v>
      </c>
      <c r="G82" s="53">
        <v>277</v>
      </c>
      <c r="H82" s="35"/>
      <c r="I82" s="34"/>
      <c r="J82" s="143"/>
      <c r="K82" s="53" t="s">
        <v>132</v>
      </c>
    </row>
    <row r="83" spans="1:256" ht="30" customHeight="1">
      <c r="B83" s="269">
        <v>2</v>
      </c>
      <c r="C83" s="24" t="s">
        <v>91</v>
      </c>
      <c r="D83" s="53" t="s">
        <v>155</v>
      </c>
      <c r="E83" s="35"/>
      <c r="F83" s="36">
        <f>G83*1430</f>
        <v>561990</v>
      </c>
      <c r="G83" s="53">
        <v>393</v>
      </c>
      <c r="H83" s="35"/>
      <c r="I83" s="34"/>
      <c r="J83" s="143"/>
      <c r="K83" s="53" t="s">
        <v>132</v>
      </c>
    </row>
    <row r="84" spans="1:256" ht="30" customHeight="1">
      <c r="B84" s="269">
        <v>3</v>
      </c>
      <c r="C84" s="24" t="s">
        <v>92</v>
      </c>
      <c r="D84" s="53" t="s">
        <v>155</v>
      </c>
      <c r="E84" s="35"/>
      <c r="F84" s="36">
        <v>625625</v>
      </c>
      <c r="G84" s="53">
        <v>490</v>
      </c>
      <c r="H84" s="35"/>
      <c r="I84" s="34"/>
      <c r="J84" s="143"/>
      <c r="K84" s="53" t="s">
        <v>132</v>
      </c>
    </row>
    <row r="85" spans="1:256" ht="30" customHeight="1">
      <c r="B85" s="269">
        <v>4</v>
      </c>
      <c r="C85" s="24" t="s">
        <v>154</v>
      </c>
      <c r="D85" s="30" t="s">
        <v>156</v>
      </c>
      <c r="E85" s="35">
        <v>195157.76000000001</v>
      </c>
      <c r="F85" s="36"/>
      <c r="G85" s="53"/>
      <c r="H85" s="35"/>
      <c r="I85" s="34"/>
      <c r="J85" s="143"/>
      <c r="K85" s="53"/>
    </row>
    <row r="86" spans="1:256" ht="55.5" customHeight="1">
      <c r="B86" s="269">
        <v>5</v>
      </c>
      <c r="C86" s="54" t="s">
        <v>241</v>
      </c>
      <c r="D86" s="127" t="s">
        <v>240</v>
      </c>
      <c r="E86" s="181">
        <v>301097.06</v>
      </c>
      <c r="F86" s="36"/>
      <c r="G86" s="53">
        <v>70.8</v>
      </c>
      <c r="H86" s="35"/>
      <c r="I86" s="34"/>
      <c r="J86" s="144" t="s">
        <v>251</v>
      </c>
      <c r="K86" s="53" t="s">
        <v>157</v>
      </c>
    </row>
    <row r="87" spans="1:256" ht="45" customHeight="1">
      <c r="A87" s="37"/>
      <c r="B87" s="269">
        <v>6</v>
      </c>
      <c r="C87" s="132" t="s">
        <v>242</v>
      </c>
      <c r="D87" s="128" t="s">
        <v>184</v>
      </c>
      <c r="E87" s="66"/>
      <c r="F87" s="36">
        <f t="shared" ref="F87:F125" si="0">G87*2790</f>
        <v>1039079.7000000001</v>
      </c>
      <c r="G87" s="53">
        <v>372.43</v>
      </c>
      <c r="H87" s="66"/>
      <c r="I87" s="34"/>
      <c r="J87" s="145" t="s">
        <v>188</v>
      </c>
      <c r="K87" s="162" t="s">
        <v>187</v>
      </c>
    </row>
    <row r="88" spans="1:256" ht="45" customHeight="1">
      <c r="A88" s="37"/>
      <c r="B88" s="269">
        <v>7</v>
      </c>
      <c r="C88" s="131" t="s">
        <v>186</v>
      </c>
      <c r="D88" s="128" t="s">
        <v>184</v>
      </c>
      <c r="E88" s="66"/>
      <c r="F88" s="36">
        <f t="shared" si="0"/>
        <v>271020.59999999998</v>
      </c>
      <c r="G88" s="53">
        <v>97.14</v>
      </c>
      <c r="H88" s="66"/>
      <c r="I88" s="34"/>
      <c r="J88" s="146" t="s">
        <v>185</v>
      </c>
      <c r="K88" s="161" t="s">
        <v>189</v>
      </c>
    </row>
    <row r="89" spans="1:256" ht="45" customHeight="1">
      <c r="A89" s="37"/>
      <c r="B89" s="269">
        <v>8</v>
      </c>
      <c r="C89" s="131" t="s">
        <v>186</v>
      </c>
      <c r="D89" s="128" t="s">
        <v>184</v>
      </c>
      <c r="E89" s="66"/>
      <c r="F89" s="36">
        <f t="shared" si="0"/>
        <v>216336.6</v>
      </c>
      <c r="G89" s="53">
        <v>77.540000000000006</v>
      </c>
      <c r="H89" s="66"/>
      <c r="I89" s="34"/>
      <c r="J89" s="147" t="s">
        <v>185</v>
      </c>
      <c r="K89" s="161" t="s">
        <v>190</v>
      </c>
    </row>
    <row r="90" spans="1:256" ht="45" customHeight="1">
      <c r="A90" s="37"/>
      <c r="B90" s="269">
        <v>9</v>
      </c>
      <c r="C90" s="132" t="s">
        <v>243</v>
      </c>
      <c r="D90" s="128" t="s">
        <v>184</v>
      </c>
      <c r="E90" s="66"/>
      <c r="F90" s="36">
        <f t="shared" si="0"/>
        <v>479349.9</v>
      </c>
      <c r="G90" s="53">
        <v>171.81</v>
      </c>
      <c r="H90" s="66"/>
      <c r="I90" s="34"/>
      <c r="J90" s="146" t="s">
        <v>192</v>
      </c>
      <c r="K90" s="162" t="s">
        <v>191</v>
      </c>
    </row>
    <row r="91" spans="1:256" ht="45" customHeight="1">
      <c r="A91" s="37"/>
      <c r="B91" s="269">
        <v>10</v>
      </c>
      <c r="C91" s="132" t="s">
        <v>244</v>
      </c>
      <c r="D91" s="128" t="s">
        <v>184</v>
      </c>
      <c r="E91" s="66"/>
      <c r="F91" s="36">
        <f t="shared" si="0"/>
        <v>366354.9</v>
      </c>
      <c r="G91" s="53">
        <v>131.31</v>
      </c>
      <c r="H91" s="66"/>
      <c r="I91" s="34"/>
      <c r="J91" s="148" t="s">
        <v>185</v>
      </c>
      <c r="K91" s="162" t="s">
        <v>193</v>
      </c>
    </row>
    <row r="92" spans="1:256" ht="45" customHeight="1">
      <c r="A92" s="37"/>
      <c r="B92" s="269">
        <v>11</v>
      </c>
      <c r="C92" s="54" t="s">
        <v>245</v>
      </c>
      <c r="D92" s="128" t="s">
        <v>184</v>
      </c>
      <c r="E92" s="66"/>
      <c r="F92" s="36">
        <f t="shared" si="0"/>
        <v>905438.7</v>
      </c>
      <c r="G92" s="53">
        <v>324.52999999999997</v>
      </c>
      <c r="H92" s="66"/>
      <c r="I92" s="34"/>
      <c r="J92" s="149" t="s">
        <v>195</v>
      </c>
      <c r="K92" s="163" t="s">
        <v>196</v>
      </c>
    </row>
    <row r="93" spans="1:256" ht="45" customHeight="1">
      <c r="A93" s="37"/>
      <c r="B93" s="269">
        <v>12</v>
      </c>
      <c r="C93" s="54" t="s">
        <v>246</v>
      </c>
      <c r="D93" s="128" t="s">
        <v>184</v>
      </c>
      <c r="E93" s="66"/>
      <c r="F93" s="36">
        <f t="shared" si="0"/>
        <v>310917.59999999998</v>
      </c>
      <c r="G93" s="53">
        <v>111.44</v>
      </c>
      <c r="H93" s="66"/>
      <c r="I93" s="34"/>
      <c r="J93" s="149" t="s">
        <v>192</v>
      </c>
      <c r="K93" s="53" t="s">
        <v>197</v>
      </c>
    </row>
    <row r="94" spans="1:256" ht="45" customHeight="1" thickBot="1">
      <c r="A94" s="37"/>
      <c r="B94" s="269">
        <v>13</v>
      </c>
      <c r="C94" s="54" t="s">
        <v>194</v>
      </c>
      <c r="D94" s="128" t="s">
        <v>184</v>
      </c>
      <c r="E94" s="66"/>
      <c r="F94" s="36">
        <f t="shared" si="0"/>
        <v>37609.200000000004</v>
      </c>
      <c r="G94" s="53">
        <v>13.48</v>
      </c>
      <c r="H94" s="66"/>
      <c r="I94" s="34"/>
      <c r="J94" s="150" t="s">
        <v>198</v>
      </c>
      <c r="K94" s="164" t="s">
        <v>199</v>
      </c>
    </row>
    <row r="95" spans="1:256" ht="45" customHeight="1">
      <c r="A95" s="37"/>
      <c r="B95" s="269">
        <v>14</v>
      </c>
      <c r="C95" s="54" t="s">
        <v>200</v>
      </c>
      <c r="D95" s="128" t="s">
        <v>184</v>
      </c>
      <c r="E95" s="66"/>
      <c r="F95" s="36">
        <f t="shared" si="0"/>
        <v>108810</v>
      </c>
      <c r="G95" s="53">
        <v>39</v>
      </c>
      <c r="H95" s="66"/>
      <c r="I95" s="34"/>
      <c r="J95" s="151" t="s">
        <v>185</v>
      </c>
      <c r="K95" s="164" t="s">
        <v>201</v>
      </c>
    </row>
    <row r="96" spans="1:256" ht="45" customHeight="1">
      <c r="A96" s="37"/>
      <c r="B96" s="269">
        <v>15</v>
      </c>
      <c r="C96" s="54" t="s">
        <v>202</v>
      </c>
      <c r="D96" s="128" t="s">
        <v>184</v>
      </c>
      <c r="E96" s="66"/>
      <c r="F96" s="36">
        <f t="shared" si="0"/>
        <v>133334.1</v>
      </c>
      <c r="G96" s="53">
        <v>47.79</v>
      </c>
      <c r="H96" s="66"/>
      <c r="I96" s="34"/>
      <c r="J96" s="150" t="s">
        <v>185</v>
      </c>
      <c r="K96" s="164" t="s">
        <v>203</v>
      </c>
    </row>
    <row r="97" spans="1:11" ht="45" customHeight="1">
      <c r="A97" s="37"/>
      <c r="B97" s="269">
        <v>16</v>
      </c>
      <c r="C97" s="54" t="s">
        <v>200</v>
      </c>
      <c r="D97" s="128" t="s">
        <v>184</v>
      </c>
      <c r="E97" s="66"/>
      <c r="F97" s="36">
        <f t="shared" si="0"/>
        <v>112716</v>
      </c>
      <c r="G97" s="53">
        <v>40.4</v>
      </c>
      <c r="H97" s="66"/>
      <c r="I97" s="34"/>
      <c r="J97" s="150" t="s">
        <v>185</v>
      </c>
      <c r="K97" s="164" t="s">
        <v>204</v>
      </c>
    </row>
    <row r="98" spans="1:11" ht="45" customHeight="1">
      <c r="A98" s="37"/>
      <c r="B98" s="269">
        <v>17</v>
      </c>
      <c r="C98" s="54" t="s">
        <v>202</v>
      </c>
      <c r="D98" s="128" t="s">
        <v>184</v>
      </c>
      <c r="E98" s="66"/>
      <c r="F98" s="36">
        <f t="shared" si="0"/>
        <v>111600</v>
      </c>
      <c r="G98" s="53">
        <v>40</v>
      </c>
      <c r="H98" s="66"/>
      <c r="I98" s="34"/>
      <c r="J98" s="152" t="s">
        <v>185</v>
      </c>
      <c r="K98" s="165" t="s">
        <v>205</v>
      </c>
    </row>
    <row r="99" spans="1:11" ht="45" customHeight="1">
      <c r="A99" s="37"/>
      <c r="B99" s="269">
        <v>18</v>
      </c>
      <c r="C99" s="54" t="s">
        <v>247</v>
      </c>
      <c r="D99" s="128" t="s">
        <v>184</v>
      </c>
      <c r="E99" s="66"/>
      <c r="F99" s="36">
        <f t="shared" si="0"/>
        <v>301124.7</v>
      </c>
      <c r="G99" s="53">
        <v>107.93</v>
      </c>
      <c r="H99" s="66"/>
      <c r="J99" s="149" t="s">
        <v>185</v>
      </c>
      <c r="K99" s="163" t="s">
        <v>206</v>
      </c>
    </row>
    <row r="100" spans="1:11" ht="45" customHeight="1">
      <c r="A100" s="37"/>
      <c r="B100" s="269">
        <v>19</v>
      </c>
      <c r="C100" s="54" t="s">
        <v>200</v>
      </c>
      <c r="D100" s="128" t="s">
        <v>184</v>
      </c>
      <c r="E100" s="66"/>
      <c r="F100" s="36">
        <f t="shared" si="0"/>
        <v>217620</v>
      </c>
      <c r="G100" s="53">
        <v>78</v>
      </c>
      <c r="H100" s="66"/>
      <c r="I100" s="34"/>
      <c r="J100" s="150" t="s">
        <v>185</v>
      </c>
      <c r="K100" s="164" t="s">
        <v>207</v>
      </c>
    </row>
    <row r="101" spans="1:11" ht="45" customHeight="1">
      <c r="A101" s="37"/>
      <c r="B101" s="269">
        <v>20</v>
      </c>
      <c r="C101" s="54" t="s">
        <v>248</v>
      </c>
      <c r="D101" s="128" t="s">
        <v>184</v>
      </c>
      <c r="E101" s="66"/>
      <c r="F101" s="36">
        <f t="shared" si="0"/>
        <v>138663</v>
      </c>
      <c r="G101" s="53">
        <v>49.7</v>
      </c>
      <c r="H101" s="66"/>
      <c r="I101" s="34"/>
      <c r="J101" s="144" t="s">
        <v>209</v>
      </c>
      <c r="K101" s="164" t="s">
        <v>208</v>
      </c>
    </row>
    <row r="102" spans="1:11" ht="45" customHeight="1" thickBot="1">
      <c r="A102" s="37"/>
      <c r="B102" s="269">
        <v>21</v>
      </c>
      <c r="C102" s="54" t="s">
        <v>200</v>
      </c>
      <c r="D102" s="128" t="s">
        <v>184</v>
      </c>
      <c r="E102" s="66"/>
      <c r="F102" s="36">
        <f t="shared" si="0"/>
        <v>68606.100000000006</v>
      </c>
      <c r="G102" s="53">
        <v>24.59</v>
      </c>
      <c r="H102" s="66"/>
      <c r="I102" s="34"/>
      <c r="J102" s="153" t="s">
        <v>185</v>
      </c>
      <c r="K102" s="164" t="s">
        <v>210</v>
      </c>
    </row>
    <row r="103" spans="1:11" ht="45" customHeight="1">
      <c r="A103" s="37"/>
      <c r="B103" s="269">
        <v>22</v>
      </c>
      <c r="C103" s="54" t="s">
        <v>248</v>
      </c>
      <c r="D103" s="128" t="s">
        <v>184</v>
      </c>
      <c r="E103" s="66"/>
      <c r="F103" s="36">
        <f t="shared" si="0"/>
        <v>190138.50000000003</v>
      </c>
      <c r="G103" s="53">
        <v>68.150000000000006</v>
      </c>
      <c r="H103" s="66"/>
      <c r="I103" s="34"/>
      <c r="J103" s="154" t="s">
        <v>195</v>
      </c>
      <c r="K103" s="164" t="s">
        <v>211</v>
      </c>
    </row>
    <row r="104" spans="1:11" ht="45" customHeight="1">
      <c r="A104" s="37"/>
      <c r="B104" s="269">
        <v>23</v>
      </c>
      <c r="C104" s="54" t="s">
        <v>200</v>
      </c>
      <c r="D104" s="128" t="s">
        <v>184</v>
      </c>
      <c r="E104" s="66"/>
      <c r="F104" s="36">
        <f t="shared" si="0"/>
        <v>126135.90000000001</v>
      </c>
      <c r="G104" s="53">
        <v>45.21</v>
      </c>
      <c r="H104" s="66"/>
      <c r="I104" s="34"/>
      <c r="J104" s="153" t="s">
        <v>195</v>
      </c>
      <c r="K104" s="164" t="s">
        <v>212</v>
      </c>
    </row>
    <row r="105" spans="1:11" ht="45" customHeight="1">
      <c r="A105" s="37"/>
      <c r="B105" s="269">
        <v>24</v>
      </c>
      <c r="C105" s="54" t="s">
        <v>200</v>
      </c>
      <c r="D105" s="128" t="s">
        <v>184</v>
      </c>
      <c r="E105" s="66"/>
      <c r="F105" s="36">
        <f t="shared" si="0"/>
        <v>172980</v>
      </c>
      <c r="G105" s="53">
        <v>62</v>
      </c>
      <c r="H105" s="66"/>
      <c r="I105" s="34"/>
      <c r="J105" s="155" t="s">
        <v>185</v>
      </c>
      <c r="K105" s="164" t="s">
        <v>213</v>
      </c>
    </row>
    <row r="106" spans="1:11" ht="45" customHeight="1">
      <c r="A106" s="37"/>
      <c r="B106" s="269">
        <v>25</v>
      </c>
      <c r="C106" s="54" t="s">
        <v>248</v>
      </c>
      <c r="D106" s="129" t="s">
        <v>216</v>
      </c>
      <c r="E106" s="66"/>
      <c r="F106" s="36">
        <f t="shared" si="0"/>
        <v>199847.69999999998</v>
      </c>
      <c r="G106" s="53">
        <v>71.63</v>
      </c>
      <c r="H106" s="66"/>
      <c r="I106" s="34"/>
      <c r="J106" s="144" t="s">
        <v>215</v>
      </c>
      <c r="K106" s="164" t="s">
        <v>214</v>
      </c>
    </row>
    <row r="107" spans="1:11" ht="45" customHeight="1">
      <c r="A107" s="37"/>
      <c r="B107" s="269">
        <v>26</v>
      </c>
      <c r="C107" s="54" t="s">
        <v>200</v>
      </c>
      <c r="D107" s="128" t="s">
        <v>184</v>
      </c>
      <c r="E107" s="66"/>
      <c r="F107" s="36">
        <f t="shared" si="0"/>
        <v>281790</v>
      </c>
      <c r="G107" s="53">
        <v>101</v>
      </c>
      <c r="H107" s="66"/>
      <c r="I107" s="34"/>
      <c r="J107" s="149" t="s">
        <v>185</v>
      </c>
      <c r="K107" s="164" t="s">
        <v>217</v>
      </c>
    </row>
    <row r="108" spans="1:11" ht="45" customHeight="1">
      <c r="A108" s="37"/>
      <c r="B108" s="269">
        <v>27</v>
      </c>
      <c r="C108" s="54" t="s">
        <v>200</v>
      </c>
      <c r="D108" s="128" t="s">
        <v>184</v>
      </c>
      <c r="E108" s="66"/>
      <c r="F108" s="36">
        <f t="shared" si="0"/>
        <v>136793.70000000001</v>
      </c>
      <c r="G108" s="53">
        <v>49.03</v>
      </c>
      <c r="H108" s="66"/>
      <c r="I108" s="34"/>
      <c r="J108" s="150" t="s">
        <v>185</v>
      </c>
      <c r="K108" s="164" t="s">
        <v>218</v>
      </c>
    </row>
    <row r="109" spans="1:11" ht="45" customHeight="1">
      <c r="A109" s="37"/>
      <c r="B109" s="269">
        <v>28</v>
      </c>
      <c r="C109" s="54" t="s">
        <v>248</v>
      </c>
      <c r="D109" s="128" t="s">
        <v>184</v>
      </c>
      <c r="E109" s="66"/>
      <c r="F109" s="36">
        <f t="shared" si="0"/>
        <v>277967.7</v>
      </c>
      <c r="G109" s="53">
        <v>99.63</v>
      </c>
      <c r="H109" s="66"/>
      <c r="I109" s="34"/>
      <c r="J109" s="149" t="s">
        <v>185</v>
      </c>
      <c r="K109" s="164" t="s">
        <v>219</v>
      </c>
    </row>
    <row r="110" spans="1:11" ht="45" customHeight="1">
      <c r="A110" s="37"/>
      <c r="B110" s="269">
        <v>29</v>
      </c>
      <c r="C110" s="54" t="s">
        <v>200</v>
      </c>
      <c r="D110" s="128" t="s">
        <v>184</v>
      </c>
      <c r="E110" s="66"/>
      <c r="F110" s="36">
        <f t="shared" si="0"/>
        <v>161373.6</v>
      </c>
      <c r="G110" s="53">
        <v>57.84</v>
      </c>
      <c r="H110" s="66"/>
      <c r="I110" s="34"/>
      <c r="J110" s="150" t="s">
        <v>185</v>
      </c>
      <c r="K110" s="164" t="s">
        <v>220</v>
      </c>
    </row>
    <row r="111" spans="1:11" ht="45" customHeight="1">
      <c r="A111" s="37"/>
      <c r="B111" s="269">
        <v>30</v>
      </c>
      <c r="C111" s="54" t="s">
        <v>221</v>
      </c>
      <c r="D111" s="128" t="s">
        <v>184</v>
      </c>
      <c r="E111" s="66"/>
      <c r="F111" s="36">
        <f t="shared" si="0"/>
        <v>118184.4</v>
      </c>
      <c r="G111" s="53">
        <v>42.36</v>
      </c>
      <c r="H111" s="66"/>
      <c r="I111" s="34"/>
      <c r="J111" s="156" t="s">
        <v>185</v>
      </c>
      <c r="K111" s="130" t="s">
        <v>222</v>
      </c>
    </row>
    <row r="112" spans="1:11" ht="45" customHeight="1">
      <c r="A112" s="37"/>
      <c r="B112" s="269">
        <v>31</v>
      </c>
      <c r="C112" s="54" t="s">
        <v>249</v>
      </c>
      <c r="D112" s="129" t="s">
        <v>216</v>
      </c>
      <c r="E112" s="66"/>
      <c r="F112" s="36">
        <f t="shared" si="0"/>
        <v>415263.60000000003</v>
      </c>
      <c r="G112" s="53">
        <v>148.84</v>
      </c>
      <c r="H112" s="66"/>
      <c r="I112" s="34"/>
      <c r="J112" s="152" t="s">
        <v>223</v>
      </c>
      <c r="K112" s="166" t="s">
        <v>224</v>
      </c>
    </row>
    <row r="113" spans="1:11" ht="45" customHeight="1">
      <c r="A113" s="37"/>
      <c r="B113" s="269">
        <v>32</v>
      </c>
      <c r="C113" s="54" t="s">
        <v>250</v>
      </c>
      <c r="D113" s="128" t="s">
        <v>184</v>
      </c>
      <c r="E113" s="66"/>
      <c r="F113" s="36">
        <f t="shared" si="0"/>
        <v>226687.5</v>
      </c>
      <c r="G113" s="53">
        <v>81.25</v>
      </c>
      <c r="H113" s="66"/>
      <c r="I113" s="34"/>
      <c r="J113" s="144" t="s">
        <v>185</v>
      </c>
      <c r="K113" s="166" t="s">
        <v>226</v>
      </c>
    </row>
    <row r="114" spans="1:11" ht="45" customHeight="1">
      <c r="A114" s="37"/>
      <c r="B114" s="269">
        <v>33</v>
      </c>
      <c r="C114" s="54" t="s">
        <v>225</v>
      </c>
      <c r="D114" s="128" t="s">
        <v>184</v>
      </c>
      <c r="E114" s="66"/>
      <c r="F114" s="36">
        <f t="shared" si="0"/>
        <v>95027.400000000009</v>
      </c>
      <c r="G114" s="170">
        <v>34.06</v>
      </c>
      <c r="H114" s="66"/>
      <c r="I114" s="34"/>
      <c r="J114" s="153" t="s">
        <v>185</v>
      </c>
      <c r="K114" s="166" t="s">
        <v>227</v>
      </c>
    </row>
    <row r="115" spans="1:11" ht="45" customHeight="1">
      <c r="A115" s="37"/>
      <c r="B115" s="269">
        <v>34</v>
      </c>
      <c r="C115" s="54" t="s">
        <v>225</v>
      </c>
      <c r="D115" s="128" t="s">
        <v>184</v>
      </c>
      <c r="E115" s="66"/>
      <c r="F115" s="36">
        <f t="shared" si="0"/>
        <v>117235.8</v>
      </c>
      <c r="G115" s="53">
        <v>42.02</v>
      </c>
      <c r="H115" s="66"/>
      <c r="I115" s="34"/>
      <c r="J115" s="150" t="s">
        <v>185</v>
      </c>
      <c r="K115" s="166" t="s">
        <v>228</v>
      </c>
    </row>
    <row r="116" spans="1:11" ht="45" customHeight="1">
      <c r="A116" s="37"/>
      <c r="B116" s="269">
        <v>35</v>
      </c>
      <c r="C116" s="54" t="s">
        <v>225</v>
      </c>
      <c r="D116" s="128" t="s">
        <v>184</v>
      </c>
      <c r="E116" s="66"/>
      <c r="F116" s="36">
        <f t="shared" si="0"/>
        <v>165614.39999999999</v>
      </c>
      <c r="G116" s="53">
        <v>59.36</v>
      </c>
      <c r="H116" s="66"/>
      <c r="I116" s="34"/>
      <c r="J116" s="150" t="s">
        <v>185</v>
      </c>
      <c r="K116" s="166" t="s">
        <v>229</v>
      </c>
    </row>
    <row r="117" spans="1:11" ht="45" customHeight="1">
      <c r="A117" s="37"/>
      <c r="B117" s="269">
        <v>36</v>
      </c>
      <c r="C117" s="54" t="s">
        <v>230</v>
      </c>
      <c r="D117" s="128" t="s">
        <v>184</v>
      </c>
      <c r="E117" s="66"/>
      <c r="F117" s="36">
        <f t="shared" si="0"/>
        <v>157077</v>
      </c>
      <c r="G117" s="53">
        <v>56.3</v>
      </c>
      <c r="H117" s="66"/>
      <c r="I117" s="34"/>
      <c r="J117" s="157" t="s">
        <v>185</v>
      </c>
      <c r="K117" s="164" t="s">
        <v>231</v>
      </c>
    </row>
    <row r="118" spans="1:11" ht="45" customHeight="1">
      <c r="A118" s="37"/>
      <c r="B118" s="269">
        <v>37</v>
      </c>
      <c r="C118" s="54" t="s">
        <v>230</v>
      </c>
      <c r="D118" s="128" t="s">
        <v>184</v>
      </c>
      <c r="E118" s="66"/>
      <c r="F118" s="36">
        <f t="shared" si="0"/>
        <v>95808.6</v>
      </c>
      <c r="G118" s="53">
        <v>34.340000000000003</v>
      </c>
      <c r="H118" s="66"/>
      <c r="I118" s="34"/>
      <c r="J118" s="150" t="s">
        <v>185</v>
      </c>
      <c r="K118" s="164" t="s">
        <v>232</v>
      </c>
    </row>
    <row r="119" spans="1:11" ht="45" customHeight="1">
      <c r="A119" s="37"/>
      <c r="B119" s="269">
        <v>38</v>
      </c>
      <c r="C119" s="54" t="s">
        <v>230</v>
      </c>
      <c r="D119" s="128" t="s">
        <v>184</v>
      </c>
      <c r="E119" s="66"/>
      <c r="F119" s="36">
        <f t="shared" si="0"/>
        <v>177583.5</v>
      </c>
      <c r="G119" s="171">
        <v>63.65</v>
      </c>
      <c r="H119" s="66"/>
      <c r="I119" s="34"/>
      <c r="J119" s="150" t="s">
        <v>185</v>
      </c>
      <c r="K119" s="164" t="s">
        <v>233</v>
      </c>
    </row>
    <row r="120" spans="1:11" ht="45" customHeight="1">
      <c r="A120" s="37"/>
      <c r="B120" s="269">
        <v>39</v>
      </c>
      <c r="C120" s="54" t="s">
        <v>225</v>
      </c>
      <c r="D120" s="128" t="s">
        <v>184</v>
      </c>
      <c r="E120" s="66"/>
      <c r="F120" s="36">
        <f t="shared" si="0"/>
        <v>145080</v>
      </c>
      <c r="G120" s="171">
        <v>52</v>
      </c>
      <c r="H120" s="66"/>
      <c r="I120" s="34"/>
      <c r="J120" s="158" t="s">
        <v>185</v>
      </c>
      <c r="K120" s="130" t="s">
        <v>234</v>
      </c>
    </row>
    <row r="121" spans="1:11" ht="45" customHeight="1">
      <c r="A121" s="37"/>
      <c r="B121" s="269">
        <v>40</v>
      </c>
      <c r="C121" s="54" t="s">
        <v>225</v>
      </c>
      <c r="D121" s="128" t="s">
        <v>184</v>
      </c>
      <c r="E121" s="66"/>
      <c r="F121" s="36">
        <f t="shared" si="0"/>
        <v>154761.29999999999</v>
      </c>
      <c r="G121" s="53">
        <v>55.47</v>
      </c>
      <c r="H121" s="66"/>
      <c r="I121" s="34"/>
      <c r="J121" s="178" t="s">
        <v>185</v>
      </c>
      <c r="K121" s="166" t="s">
        <v>235</v>
      </c>
    </row>
    <row r="122" spans="1:11" ht="45" customHeight="1">
      <c r="A122" s="37"/>
      <c r="B122" s="269">
        <v>41</v>
      </c>
      <c r="C122" s="54" t="s">
        <v>225</v>
      </c>
      <c r="D122" s="128" t="s">
        <v>184</v>
      </c>
      <c r="E122" s="66"/>
      <c r="F122" s="36">
        <f t="shared" si="0"/>
        <v>160704</v>
      </c>
      <c r="G122" s="53">
        <v>57.6</v>
      </c>
      <c r="H122" s="66"/>
      <c r="I122" s="176"/>
      <c r="J122" s="179" t="s">
        <v>185</v>
      </c>
      <c r="K122" s="130" t="s">
        <v>236</v>
      </c>
    </row>
    <row r="123" spans="1:11" ht="45" customHeight="1">
      <c r="A123" s="37"/>
      <c r="B123" s="269">
        <v>42</v>
      </c>
      <c r="C123" s="54" t="s">
        <v>225</v>
      </c>
      <c r="D123" s="128" t="s">
        <v>184</v>
      </c>
      <c r="E123" s="66"/>
      <c r="F123" s="36">
        <f t="shared" si="0"/>
        <v>144940.5</v>
      </c>
      <c r="G123" s="53">
        <v>51.95</v>
      </c>
      <c r="H123" s="66"/>
      <c r="I123" s="177"/>
      <c r="J123" s="179" t="s">
        <v>238</v>
      </c>
      <c r="K123" s="130" t="s">
        <v>237</v>
      </c>
    </row>
    <row r="124" spans="1:11" ht="45" customHeight="1">
      <c r="A124" s="37"/>
      <c r="B124" s="269">
        <v>43</v>
      </c>
      <c r="C124" s="54" t="s">
        <v>200</v>
      </c>
      <c r="D124" s="128" t="s">
        <v>184</v>
      </c>
      <c r="E124" s="66"/>
      <c r="F124" s="36">
        <f t="shared" si="0"/>
        <v>130571.99999999999</v>
      </c>
      <c r="G124" s="53">
        <v>46.8</v>
      </c>
      <c r="H124" s="66"/>
      <c r="I124" s="177"/>
      <c r="J124" s="180" t="s">
        <v>195</v>
      </c>
      <c r="K124" s="164" t="s">
        <v>239</v>
      </c>
    </row>
    <row r="125" spans="1:11" ht="45" customHeight="1">
      <c r="A125" s="37"/>
      <c r="B125" s="269">
        <v>44</v>
      </c>
      <c r="C125" s="54" t="s">
        <v>225</v>
      </c>
      <c r="D125" s="128"/>
      <c r="E125" s="66"/>
      <c r="F125" s="36">
        <f t="shared" si="0"/>
        <v>85374</v>
      </c>
      <c r="G125" s="53">
        <v>30.6</v>
      </c>
      <c r="H125" s="66"/>
      <c r="I125" s="34"/>
      <c r="J125" s="174" t="s">
        <v>252</v>
      </c>
      <c r="K125" s="175" t="s">
        <v>253</v>
      </c>
    </row>
    <row r="126" spans="1:11" ht="30" customHeight="1">
      <c r="B126" s="474" t="s">
        <v>63</v>
      </c>
      <c r="C126" s="474"/>
      <c r="D126" s="474"/>
      <c r="E126" s="55"/>
      <c r="F126" s="26">
        <f>SUM(E81:F125)</f>
        <v>11429944.02</v>
      </c>
      <c r="G126" s="172">
        <f>F126*0.02%</f>
        <v>2285.9888040000001</v>
      </c>
      <c r="H126" s="27"/>
      <c r="I126" s="28"/>
      <c r="J126" s="140"/>
      <c r="K126" s="135"/>
    </row>
    <row r="127" spans="1:11" ht="30" customHeight="1">
      <c r="B127" s="60" t="s">
        <v>86</v>
      </c>
      <c r="C127" s="480" t="s">
        <v>27</v>
      </c>
      <c r="D127" s="480"/>
      <c r="E127" s="480"/>
      <c r="F127" s="480"/>
      <c r="G127" s="480"/>
      <c r="H127" s="480"/>
      <c r="I127" s="18"/>
      <c r="J127" s="139"/>
      <c r="K127" s="44" t="s">
        <v>133</v>
      </c>
    </row>
    <row r="128" spans="1:11" ht="30" customHeight="1">
      <c r="B128" s="53"/>
      <c r="F128" s="36"/>
      <c r="G128" s="53"/>
      <c r="H128" s="29"/>
      <c r="I128" s="33"/>
      <c r="J128" s="142"/>
      <c r="K128" s="30" t="s">
        <v>89</v>
      </c>
    </row>
    <row r="129" spans="1:11" ht="30" customHeight="1">
      <c r="B129" s="474" t="s">
        <v>63</v>
      </c>
      <c r="C129" s="474"/>
      <c r="D129" s="474"/>
      <c r="E129" s="25"/>
      <c r="F129" s="26"/>
      <c r="G129" s="169"/>
      <c r="H129" s="27"/>
      <c r="I129" s="28"/>
      <c r="J129" s="140"/>
      <c r="K129" s="135"/>
    </row>
    <row r="130" spans="1:11" ht="30" customHeight="1">
      <c r="B130" s="44" t="s">
        <v>451</v>
      </c>
      <c r="C130" s="121" t="s">
        <v>167</v>
      </c>
      <c r="D130" s="39"/>
      <c r="E130" s="40"/>
      <c r="F130" s="41"/>
      <c r="G130" s="173"/>
      <c r="H130" s="42"/>
      <c r="I130" s="43"/>
      <c r="J130" s="159"/>
      <c r="K130" s="136"/>
    </row>
    <row r="131" spans="1:11" ht="30" customHeight="1">
      <c r="A131" s="37"/>
      <c r="B131" s="53">
        <v>1</v>
      </c>
      <c r="C131" s="20" t="s">
        <v>49</v>
      </c>
      <c r="D131" s="23"/>
      <c r="E131" s="21"/>
      <c r="F131" s="22">
        <v>1220000</v>
      </c>
      <c r="G131" s="23">
        <v>182</v>
      </c>
      <c r="H131" s="20"/>
      <c r="I131" s="23"/>
      <c r="J131" s="138" t="s">
        <v>122</v>
      </c>
      <c r="K131" s="53"/>
    </row>
    <row r="132" spans="1:11" ht="30" customHeight="1">
      <c r="A132" s="37"/>
      <c r="B132" s="474" t="s">
        <v>63</v>
      </c>
      <c r="C132" s="474"/>
      <c r="D132" s="474"/>
      <c r="E132" s="55"/>
      <c r="F132" s="26">
        <f>F131</f>
        <v>1220000</v>
      </c>
      <c r="G132" s="172">
        <f>F132*0.02%</f>
        <v>244</v>
      </c>
      <c r="H132" s="57"/>
      <c r="I132" s="58"/>
      <c r="J132" s="140"/>
      <c r="K132" s="135"/>
    </row>
  </sheetData>
  <mergeCells count="23">
    <mergeCell ref="B132:D132"/>
    <mergeCell ref="J1:K1"/>
    <mergeCell ref="J2:K2"/>
    <mergeCell ref="B63:D63"/>
    <mergeCell ref="C64:H64"/>
    <mergeCell ref="B3:L3"/>
    <mergeCell ref="B129:D129"/>
    <mergeCell ref="B126:D126"/>
    <mergeCell ref="C127:H127"/>
    <mergeCell ref="C78:H78"/>
    <mergeCell ref="B80:D80"/>
    <mergeCell ref="C5:H5"/>
    <mergeCell ref="B77:D77"/>
    <mergeCell ref="C71:H71"/>
    <mergeCell ref="C61:H61"/>
    <mergeCell ref="C75:H75"/>
    <mergeCell ref="B74:D74"/>
    <mergeCell ref="B66:D66"/>
    <mergeCell ref="B70:D70"/>
    <mergeCell ref="A23:A25"/>
    <mergeCell ref="A27:A28"/>
    <mergeCell ref="B60:D60"/>
    <mergeCell ref="C67:H67"/>
  </mergeCells>
  <phoneticPr fontId="0" type="noConversion"/>
  <printOptions horizontalCentered="1"/>
  <pageMargins left="0.23622047244094491" right="0.31496062992125984" top="0.94488188976377963" bottom="0.55118110236220474" header="0.31496062992125984" footer="0.31496062992125984"/>
  <pageSetup paperSize="9" scale="52" orientation="landscape" r:id="rId1"/>
  <headerFooter alignWithMargins="0"/>
  <rowBreaks count="1" manualBreakCount="1">
    <brk id="7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7"/>
  <sheetViews>
    <sheetView view="pageBreakPreview" topLeftCell="A7" zoomScaleNormal="100" zoomScaleSheetLayoutView="100" workbookViewId="0">
      <selection activeCell="G4" sqref="G4"/>
    </sheetView>
  </sheetViews>
  <sheetFormatPr defaultRowHeight="12.75"/>
  <cols>
    <col min="1" max="1" width="3.85546875" style="72" bestFit="1" customWidth="1"/>
    <col min="2" max="2" width="9.140625" style="72" customWidth="1"/>
    <col min="3" max="3" width="42.85546875" style="88" customWidth="1"/>
    <col min="4" max="4" width="23.7109375" style="93" customWidth="1"/>
    <col min="5" max="6" width="21.42578125" style="93" customWidth="1"/>
    <col min="7" max="7" width="17" style="72" customWidth="1"/>
    <col min="8" max="8" width="37.85546875" style="72" customWidth="1"/>
    <col min="9" max="16384" width="9.140625" style="72"/>
  </cols>
  <sheetData>
    <row r="1" spans="2:8">
      <c r="F1" s="118" t="s">
        <v>516</v>
      </c>
    </row>
    <row r="2" spans="2:8">
      <c r="F2" s="119" t="s">
        <v>21</v>
      </c>
    </row>
    <row r="4" spans="2:8" ht="54.75" customHeight="1">
      <c r="B4" s="89" t="s">
        <v>5</v>
      </c>
      <c r="C4" s="90" t="s">
        <v>11</v>
      </c>
      <c r="D4" s="91" t="s">
        <v>12</v>
      </c>
      <c r="E4" s="92" t="s">
        <v>13</v>
      </c>
      <c r="F4" s="91" t="s">
        <v>20</v>
      </c>
      <c r="H4" s="253"/>
    </row>
    <row r="5" spans="2:8" s="439" customFormat="1" ht="30" customHeight="1">
      <c r="B5" s="433">
        <v>1</v>
      </c>
      <c r="C5" s="440" t="s">
        <v>22</v>
      </c>
      <c r="D5" s="441">
        <f>45580+236511.65+552+24054.24</f>
        <v>306697.89</v>
      </c>
      <c r="E5" s="441"/>
      <c r="F5" s="435">
        <v>115427</v>
      </c>
      <c r="G5" s="434"/>
      <c r="H5" s="438"/>
    </row>
    <row r="6" spans="2:8" s="439" customFormat="1" ht="30" customHeight="1">
      <c r="B6" s="433">
        <v>2</v>
      </c>
      <c r="C6" s="440" t="s">
        <v>23</v>
      </c>
      <c r="D6" s="453">
        <v>174140.84999999998</v>
      </c>
      <c r="E6" s="453">
        <v>80428.789999999994</v>
      </c>
      <c r="F6" s="435"/>
      <c r="H6" s="438"/>
    </row>
    <row r="7" spans="2:8" s="439" customFormat="1" ht="30" customHeight="1">
      <c r="B7" s="433">
        <v>3</v>
      </c>
      <c r="C7" s="440" t="s">
        <v>24</v>
      </c>
      <c r="D7" s="441">
        <f>4220.06+2080+22958+17200</f>
        <v>46458.06</v>
      </c>
      <c r="E7" s="441">
        <v>26640.76</v>
      </c>
      <c r="F7" s="435"/>
      <c r="H7" s="438"/>
    </row>
    <row r="8" spans="2:8" s="439" customFormat="1" ht="30" customHeight="1">
      <c r="B8" s="433">
        <v>4</v>
      </c>
      <c r="C8" s="440" t="s">
        <v>72</v>
      </c>
      <c r="D8" s="441">
        <f>3300+15000+2080+22418.07+878.5+435</f>
        <v>44111.57</v>
      </c>
      <c r="E8" s="441">
        <v>19410.099999999999</v>
      </c>
      <c r="F8" s="445"/>
      <c r="H8" s="438"/>
    </row>
    <row r="9" spans="2:8" s="439" customFormat="1" ht="30" customHeight="1">
      <c r="B9" s="433">
        <v>5</v>
      </c>
      <c r="C9" s="440" t="s">
        <v>25</v>
      </c>
      <c r="D9" s="441">
        <f>5305+5170+44737.63</f>
        <v>55212.63</v>
      </c>
      <c r="E9" s="441">
        <v>18989.759999999998</v>
      </c>
      <c r="F9" s="435"/>
      <c r="H9" s="454"/>
    </row>
    <row r="10" spans="2:8" s="439" customFormat="1" ht="30" customHeight="1">
      <c r="B10" s="433">
        <v>6</v>
      </c>
      <c r="C10" s="440" t="s">
        <v>26</v>
      </c>
      <c r="D10" s="446">
        <v>40841</v>
      </c>
      <c r="E10" s="447"/>
      <c r="F10" s="447"/>
      <c r="H10" s="448"/>
    </row>
    <row r="11" spans="2:8" s="439" customFormat="1" ht="30" customHeight="1">
      <c r="B11" s="433">
        <v>7</v>
      </c>
      <c r="C11" s="440" t="s">
        <v>93</v>
      </c>
      <c r="D11" s="448"/>
      <c r="E11" s="447"/>
      <c r="F11" s="447"/>
      <c r="H11" s="442"/>
    </row>
    <row r="12" spans="2:8" s="439" customFormat="1" ht="30" customHeight="1">
      <c r="B12" s="433">
        <v>8</v>
      </c>
      <c r="C12" s="440" t="s">
        <v>79</v>
      </c>
      <c r="D12" s="455">
        <v>112879</v>
      </c>
      <c r="E12" s="447"/>
      <c r="F12" s="447"/>
      <c r="H12" s="438"/>
    </row>
    <row r="13" spans="2:8" s="439" customFormat="1" ht="30" customHeight="1">
      <c r="B13" s="433">
        <v>9</v>
      </c>
      <c r="C13" s="440" t="s">
        <v>27</v>
      </c>
      <c r="D13" s="448">
        <f>13980.5+3189.39</f>
        <v>17169.89</v>
      </c>
      <c r="E13" s="447"/>
      <c r="F13" s="447"/>
      <c r="H13" s="438"/>
    </row>
    <row r="14" spans="2:8" s="439" customFormat="1" ht="30" customHeight="1">
      <c r="B14" s="433">
        <v>10</v>
      </c>
      <c r="C14" s="449" t="s">
        <v>167</v>
      </c>
      <c r="D14" s="448">
        <v>148010.20000000001</v>
      </c>
      <c r="E14" s="435">
        <v>175189.63</v>
      </c>
      <c r="F14" s="447"/>
      <c r="H14" s="450"/>
    </row>
    <row r="15" spans="2:8" s="71" customFormat="1" ht="20.25" customHeight="1">
      <c r="B15" s="485" t="s">
        <v>63</v>
      </c>
      <c r="C15" s="485"/>
      <c r="D15" s="6">
        <f>SUM(D5:D14)</f>
        <v>945521.09000000008</v>
      </c>
      <c r="E15" s="6">
        <f>SUM(E5:E14)</f>
        <v>320659.04000000004</v>
      </c>
      <c r="F15" s="6">
        <f>SUM(F5:F14)</f>
        <v>115427</v>
      </c>
    </row>
    <row r="16" spans="2:8">
      <c r="G16" s="223"/>
      <c r="H16"/>
    </row>
    <row r="17" spans="1:8">
      <c r="G17" s="223"/>
      <c r="H17"/>
    </row>
    <row r="18" spans="1:8">
      <c r="G18" s="227"/>
      <c r="H18"/>
    </row>
    <row r="19" spans="1:8">
      <c r="E19" s="118" t="s">
        <v>182</v>
      </c>
      <c r="G19" s="236"/>
      <c r="H19"/>
    </row>
    <row r="20" spans="1:8" ht="12.75" customHeight="1">
      <c r="B20" s="487" t="s">
        <v>146</v>
      </c>
      <c r="C20" s="487"/>
      <c r="D20" s="487"/>
      <c r="E20" s="487"/>
      <c r="H20"/>
    </row>
    <row r="21" spans="1:8">
      <c r="B21" s="487"/>
      <c r="C21" s="487"/>
      <c r="D21" s="487"/>
      <c r="E21" s="487"/>
      <c r="H21"/>
    </row>
    <row r="22" spans="1:8">
      <c r="H22"/>
    </row>
    <row r="23" spans="1:8" ht="38.25">
      <c r="B23" s="94" t="s">
        <v>5</v>
      </c>
      <c r="C23" s="95" t="s">
        <v>144</v>
      </c>
      <c r="D23" s="96" t="s">
        <v>145</v>
      </c>
      <c r="E23" s="96" t="s">
        <v>143</v>
      </c>
      <c r="H23"/>
    </row>
    <row r="24" spans="1:8" ht="20.100000000000001" customHeight="1">
      <c r="B24" s="394">
        <v>1</v>
      </c>
      <c r="C24" s="393" t="s">
        <v>39</v>
      </c>
      <c r="D24" s="390">
        <v>500000</v>
      </c>
      <c r="E24" s="390">
        <v>389426</v>
      </c>
    </row>
    <row r="25" spans="1:8" ht="20.100000000000001" customHeight="1">
      <c r="B25" s="394">
        <v>2</v>
      </c>
      <c r="C25" s="393" t="s">
        <v>141</v>
      </c>
      <c r="D25" s="390">
        <v>100000</v>
      </c>
      <c r="E25" s="390">
        <v>163200</v>
      </c>
    </row>
    <row r="26" spans="1:8" ht="20.100000000000001" customHeight="1">
      <c r="B26" s="394">
        <v>3</v>
      </c>
      <c r="C26" s="393" t="s">
        <v>152</v>
      </c>
      <c r="D26" s="390">
        <v>363412.79</v>
      </c>
      <c r="E26" s="390"/>
    </row>
    <row r="27" spans="1:8" ht="20.100000000000001" customHeight="1">
      <c r="B27" s="394">
        <v>4</v>
      </c>
      <c r="C27" s="393" t="s">
        <v>40</v>
      </c>
      <c r="D27" s="390">
        <v>500000</v>
      </c>
      <c r="E27" s="390">
        <v>250000</v>
      </c>
    </row>
    <row r="28" spans="1:8" ht="20.100000000000001" customHeight="1">
      <c r="B28" s="394">
        <v>5</v>
      </c>
      <c r="C28" s="393" t="s">
        <v>142</v>
      </c>
      <c r="D28" s="390">
        <v>500000</v>
      </c>
      <c r="E28" s="390">
        <v>1000000</v>
      </c>
    </row>
    <row r="29" spans="1:8" ht="20.100000000000001" customHeight="1">
      <c r="B29" s="488"/>
      <c r="C29" s="488"/>
      <c r="D29" s="391">
        <f>SUM(D24:D28)</f>
        <v>1963412.79</v>
      </c>
      <c r="E29" s="391">
        <f>SUM(E24:E28)</f>
        <v>1802626</v>
      </c>
    </row>
    <row r="31" spans="1:8">
      <c r="E31" s="97"/>
    </row>
    <row r="32" spans="1:8">
      <c r="A32" s="98"/>
      <c r="E32" s="97"/>
    </row>
    <row r="43" spans="1:1">
      <c r="A43" s="486"/>
    </row>
    <row r="44" spans="1:1" ht="12.75" customHeight="1">
      <c r="A44" s="486"/>
    </row>
    <row r="45" spans="1:1">
      <c r="A45" s="486"/>
    </row>
    <row r="46" spans="1:1">
      <c r="A46" s="486"/>
    </row>
    <row r="47" spans="1:1">
      <c r="A47" s="486"/>
    </row>
  </sheetData>
  <mergeCells count="4">
    <mergeCell ref="B15:C15"/>
    <mergeCell ref="A43:A47"/>
    <mergeCell ref="B20:E21"/>
    <mergeCell ref="B29:C29"/>
  </mergeCells>
  <pageMargins left="0.31496062992125984" right="0.31496062992125984" top="0.94488188976377963" bottom="0.55118110236220474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F169"/>
  <sheetViews>
    <sheetView view="pageBreakPreview" topLeftCell="A22" zoomScale="145" zoomScaleNormal="100" zoomScaleSheetLayoutView="145" workbookViewId="0">
      <selection activeCell="E3" sqref="E3"/>
    </sheetView>
  </sheetViews>
  <sheetFormatPr defaultRowHeight="12.75"/>
  <cols>
    <col min="1" max="1" width="5" style="73" customWidth="1"/>
    <col min="2" max="2" width="33.42578125" style="74" customWidth="1"/>
    <col min="3" max="3" width="16.28515625" style="83" customWidth="1"/>
    <col min="4" max="4" width="18.7109375" style="117" customWidth="1"/>
    <col min="5" max="5" width="15.7109375" style="85" customWidth="1"/>
    <col min="6" max="6" width="22.5703125" style="85" customWidth="1"/>
    <col min="7" max="7" width="13.85546875" style="72" bestFit="1" customWidth="1"/>
    <col min="8" max="8" width="9.140625" style="72"/>
    <col min="9" max="9" width="13.85546875" style="72" bestFit="1" customWidth="1"/>
    <col min="10" max="16384" width="9.140625" style="72"/>
  </cols>
  <sheetData>
    <row r="1" spans="1:6">
      <c r="A1" s="76"/>
      <c r="D1" s="102" t="s">
        <v>518</v>
      </c>
    </row>
    <row r="2" spans="1:6">
      <c r="A2" s="76"/>
      <c r="D2" s="102" t="s">
        <v>8</v>
      </c>
    </row>
    <row r="3" spans="1:6">
      <c r="A3" s="76"/>
      <c r="D3" s="102"/>
    </row>
    <row r="4" spans="1:6" ht="25.5">
      <c r="A4" s="77" t="s">
        <v>0</v>
      </c>
      <c r="B4" s="75" t="s">
        <v>3</v>
      </c>
      <c r="C4" s="77" t="s">
        <v>4</v>
      </c>
      <c r="D4" s="103" t="s">
        <v>2</v>
      </c>
      <c r="E4" s="86"/>
      <c r="F4" s="86"/>
    </row>
    <row r="5" spans="1:6" ht="12" customHeight="1">
      <c r="A5" s="489" t="s">
        <v>67</v>
      </c>
      <c r="B5" s="489"/>
      <c r="C5" s="489"/>
      <c r="D5" s="489"/>
      <c r="E5" s="87"/>
      <c r="F5" s="87"/>
    </row>
    <row r="6" spans="1:6" ht="12.75" customHeight="1">
      <c r="A6" s="73">
        <v>1</v>
      </c>
      <c r="B6" s="377" t="s">
        <v>160</v>
      </c>
      <c r="C6" s="375">
        <v>2016</v>
      </c>
      <c r="D6" s="373">
        <v>2150</v>
      </c>
      <c r="E6" s="104"/>
    </row>
    <row r="7" spans="1:6" ht="12.75" customHeight="1">
      <c r="A7" s="376">
        <v>2</v>
      </c>
      <c r="B7" s="377" t="s">
        <v>161</v>
      </c>
      <c r="C7" s="375">
        <v>2016</v>
      </c>
      <c r="D7" s="373">
        <v>2150</v>
      </c>
    </row>
    <row r="8" spans="1:6" s="270" customFormat="1" ht="12.75" customHeight="1">
      <c r="A8" s="376">
        <v>3</v>
      </c>
      <c r="B8" s="377" t="s">
        <v>469</v>
      </c>
      <c r="C8" s="375">
        <v>2018</v>
      </c>
      <c r="D8" s="373">
        <v>499.99</v>
      </c>
      <c r="E8" s="271"/>
      <c r="F8" s="271"/>
    </row>
    <row r="9" spans="1:6" s="270" customFormat="1" ht="12.75" customHeight="1">
      <c r="A9" s="378">
        <v>4</v>
      </c>
      <c r="B9" s="380" t="s">
        <v>470</v>
      </c>
      <c r="C9" s="381">
        <v>2015</v>
      </c>
      <c r="D9" s="374">
        <v>1999</v>
      </c>
      <c r="E9" s="271"/>
      <c r="F9" s="271"/>
    </row>
    <row r="10" spans="1:6" s="291" customFormat="1" ht="12.75" customHeight="1">
      <c r="A10" s="379">
        <v>5</v>
      </c>
      <c r="B10" s="382" t="s">
        <v>471</v>
      </c>
      <c r="C10" s="375">
        <v>2017</v>
      </c>
      <c r="D10" s="373">
        <v>4490</v>
      </c>
      <c r="E10" s="292"/>
      <c r="F10" s="292"/>
    </row>
    <row r="11" spans="1:6" s="291" customFormat="1" ht="12.75" customHeight="1">
      <c r="A11" s="375">
        <v>6</v>
      </c>
      <c r="B11" s="384" t="s">
        <v>472</v>
      </c>
      <c r="C11" s="383">
        <v>2018</v>
      </c>
      <c r="D11" s="346">
        <v>3000</v>
      </c>
      <c r="E11" s="292"/>
      <c r="F11" s="292"/>
    </row>
    <row r="12" spans="1:6" s="291" customFormat="1" ht="12.75" customHeight="1">
      <c r="A12" s="383">
        <v>7</v>
      </c>
      <c r="B12" s="377" t="s">
        <v>473</v>
      </c>
      <c r="C12" s="375">
        <v>2019</v>
      </c>
      <c r="D12" s="373">
        <v>1500</v>
      </c>
      <c r="E12" s="292"/>
      <c r="F12" s="292"/>
    </row>
    <row r="13" spans="1:6" s="291" customFormat="1" ht="12.75" customHeight="1">
      <c r="A13" s="375">
        <v>8</v>
      </c>
      <c r="B13" s="377" t="s">
        <v>474</v>
      </c>
      <c r="C13" s="375">
        <v>2017</v>
      </c>
      <c r="D13" s="385">
        <v>3390</v>
      </c>
      <c r="E13" s="292"/>
      <c r="F13" s="292"/>
    </row>
    <row r="14" spans="1:6" ht="12.75" customHeight="1">
      <c r="A14" s="490" t="s">
        <v>63</v>
      </c>
      <c r="B14" s="490"/>
      <c r="C14" s="490"/>
      <c r="D14" s="386">
        <f>SUM(D6:D13)</f>
        <v>19178.989999999998</v>
      </c>
      <c r="E14" s="234"/>
    </row>
    <row r="15" spans="1:6">
      <c r="A15" s="491" t="s">
        <v>68</v>
      </c>
      <c r="B15" s="492"/>
      <c r="C15" s="492"/>
      <c r="D15" s="493"/>
    </row>
    <row r="16" spans="1:6">
      <c r="A16" s="412" t="s">
        <v>62</v>
      </c>
      <c r="B16" s="413" t="s">
        <v>273</v>
      </c>
      <c r="C16" s="414">
        <v>2015</v>
      </c>
      <c r="D16" s="411">
        <v>11682</v>
      </c>
      <c r="E16" s="228"/>
    </row>
    <row r="17" spans="1:6">
      <c r="A17" s="412" t="s">
        <v>480</v>
      </c>
      <c r="B17" s="413" t="s">
        <v>274</v>
      </c>
      <c r="C17" s="414">
        <v>2015</v>
      </c>
      <c r="D17" s="411">
        <v>2610</v>
      </c>
      <c r="E17" s="229"/>
    </row>
    <row r="18" spans="1:6">
      <c r="A18" s="412" t="s">
        <v>481</v>
      </c>
      <c r="B18" s="413" t="s">
        <v>272</v>
      </c>
      <c r="C18" s="414">
        <v>2015</v>
      </c>
      <c r="D18" s="411">
        <v>1199</v>
      </c>
    </row>
    <row r="19" spans="1:6">
      <c r="A19" s="412" t="s">
        <v>73</v>
      </c>
      <c r="B19" s="415" t="s">
        <v>275</v>
      </c>
      <c r="C19" s="414">
        <v>2015</v>
      </c>
      <c r="D19" s="416">
        <v>409</v>
      </c>
    </row>
    <row r="20" spans="1:6">
      <c r="A20" s="412" t="s">
        <v>75</v>
      </c>
      <c r="B20" s="413" t="s">
        <v>162</v>
      </c>
      <c r="C20" s="414">
        <v>2015</v>
      </c>
      <c r="D20" s="411">
        <v>3923.7</v>
      </c>
    </row>
    <row r="21" spans="1:6">
      <c r="A21" s="412" t="s">
        <v>482</v>
      </c>
      <c r="B21" s="415" t="s">
        <v>276</v>
      </c>
      <c r="C21" s="414">
        <v>2015</v>
      </c>
      <c r="D21" s="416">
        <v>17402</v>
      </c>
    </row>
    <row r="22" spans="1:6">
      <c r="A22" s="412" t="s">
        <v>78</v>
      </c>
      <c r="B22" s="415" t="s">
        <v>277</v>
      </c>
      <c r="C22" s="414">
        <v>2015</v>
      </c>
      <c r="D22" s="416">
        <v>700</v>
      </c>
    </row>
    <row r="23" spans="1:6">
      <c r="A23" s="412" t="s">
        <v>183</v>
      </c>
      <c r="B23" s="415" t="s">
        <v>278</v>
      </c>
      <c r="C23" s="414">
        <v>2016</v>
      </c>
      <c r="D23" s="416">
        <v>790</v>
      </c>
    </row>
    <row r="24" spans="1:6">
      <c r="A24" s="412" t="s">
        <v>86</v>
      </c>
      <c r="B24" s="415" t="s">
        <v>279</v>
      </c>
      <c r="C24" s="414">
        <v>2016</v>
      </c>
      <c r="D24" s="417">
        <v>5382</v>
      </c>
    </row>
    <row r="25" spans="1:6" s="267" customFormat="1">
      <c r="A25" s="412" t="s">
        <v>451</v>
      </c>
      <c r="B25" s="418" t="s">
        <v>275</v>
      </c>
      <c r="C25" s="419">
        <v>2017</v>
      </c>
      <c r="D25" s="420">
        <v>259</v>
      </c>
      <c r="E25" s="268"/>
      <c r="F25" s="268"/>
    </row>
    <row r="26" spans="1:6" s="267" customFormat="1">
      <c r="A26" s="412" t="s">
        <v>483</v>
      </c>
      <c r="B26" s="418" t="s">
        <v>302</v>
      </c>
      <c r="C26" s="419">
        <v>2017</v>
      </c>
      <c r="D26" s="420">
        <v>315</v>
      </c>
      <c r="E26" s="268"/>
      <c r="F26" s="268"/>
    </row>
    <row r="27" spans="1:6" s="267" customFormat="1">
      <c r="A27" s="412" t="s">
        <v>484</v>
      </c>
      <c r="B27" s="418" t="s">
        <v>275</v>
      </c>
      <c r="C27" s="419">
        <v>2017</v>
      </c>
      <c r="D27" s="420">
        <v>649</v>
      </c>
      <c r="E27" s="268"/>
      <c r="F27" s="268"/>
    </row>
    <row r="28" spans="1:6" s="267" customFormat="1">
      <c r="A28" s="412" t="s">
        <v>485</v>
      </c>
      <c r="B28" s="418" t="s">
        <v>303</v>
      </c>
      <c r="C28" s="419">
        <v>2017</v>
      </c>
      <c r="D28" s="420">
        <v>199</v>
      </c>
      <c r="E28" s="268"/>
      <c r="F28" s="268"/>
    </row>
    <row r="29" spans="1:6" s="267" customFormat="1">
      <c r="A29" s="412" t="s">
        <v>486</v>
      </c>
      <c r="B29" s="418" t="s">
        <v>304</v>
      </c>
      <c r="C29" s="419">
        <v>2017</v>
      </c>
      <c r="D29" s="420">
        <v>2429.84</v>
      </c>
      <c r="E29" s="268"/>
      <c r="F29" s="268"/>
    </row>
    <row r="30" spans="1:6" s="267" customFormat="1">
      <c r="A30" s="412" t="s">
        <v>487</v>
      </c>
      <c r="B30" s="418" t="s">
        <v>305</v>
      </c>
      <c r="C30" s="419">
        <v>2017</v>
      </c>
      <c r="D30" s="420">
        <v>12147.48</v>
      </c>
      <c r="E30" s="268"/>
      <c r="F30" s="268"/>
    </row>
    <row r="31" spans="1:6" s="267" customFormat="1">
      <c r="A31" s="412" t="s">
        <v>488</v>
      </c>
      <c r="B31" s="418" t="s">
        <v>306</v>
      </c>
      <c r="C31" s="419">
        <v>2017</v>
      </c>
      <c r="D31" s="420">
        <v>1999.98</v>
      </c>
      <c r="E31" s="268"/>
      <c r="F31" s="268"/>
    </row>
    <row r="32" spans="1:6" s="267" customFormat="1">
      <c r="A32" s="412" t="s">
        <v>489</v>
      </c>
      <c r="B32" s="418" t="s">
        <v>307</v>
      </c>
      <c r="C32" s="419">
        <v>2017</v>
      </c>
      <c r="D32" s="420">
        <v>3321</v>
      </c>
      <c r="E32" s="268"/>
      <c r="F32" s="268"/>
    </row>
    <row r="33" spans="1:6" s="267" customFormat="1">
      <c r="A33" s="412" t="s">
        <v>490</v>
      </c>
      <c r="B33" s="418" t="s">
        <v>308</v>
      </c>
      <c r="C33" s="419">
        <v>2017</v>
      </c>
      <c r="D33" s="420">
        <v>674.86</v>
      </c>
      <c r="E33" s="268"/>
      <c r="F33" s="268"/>
    </row>
    <row r="34" spans="1:6" s="267" customFormat="1">
      <c r="A34" s="412" t="s">
        <v>491</v>
      </c>
      <c r="B34" s="418" t="s">
        <v>309</v>
      </c>
      <c r="C34" s="419">
        <v>2017</v>
      </c>
      <c r="D34" s="420">
        <v>1449</v>
      </c>
      <c r="E34" s="268"/>
      <c r="F34" s="268"/>
    </row>
    <row r="35" spans="1:6" s="291" customFormat="1">
      <c r="A35" s="412" t="s">
        <v>492</v>
      </c>
      <c r="B35" s="418" t="s">
        <v>493</v>
      </c>
      <c r="C35" s="419">
        <v>2108</v>
      </c>
      <c r="D35" s="420">
        <v>6000</v>
      </c>
      <c r="E35" s="292"/>
      <c r="F35" s="292"/>
    </row>
    <row r="36" spans="1:6" s="291" customFormat="1">
      <c r="A36" s="412" t="s">
        <v>494</v>
      </c>
      <c r="B36" s="418" t="s">
        <v>495</v>
      </c>
      <c r="C36" s="419">
        <v>2019</v>
      </c>
      <c r="D36" s="420">
        <v>799.99</v>
      </c>
      <c r="E36" s="292"/>
      <c r="F36" s="292"/>
    </row>
    <row r="37" spans="1:6" s="291" customFormat="1">
      <c r="A37" s="412" t="s">
        <v>496</v>
      </c>
      <c r="B37" s="418" t="s">
        <v>497</v>
      </c>
      <c r="C37" s="419">
        <v>2019</v>
      </c>
      <c r="D37" s="420">
        <v>450</v>
      </c>
      <c r="E37" s="292"/>
      <c r="F37" s="292"/>
    </row>
    <row r="38" spans="1:6" s="291" customFormat="1">
      <c r="A38" s="412" t="s">
        <v>498</v>
      </c>
      <c r="B38" s="418" t="s">
        <v>499</v>
      </c>
      <c r="C38" s="419">
        <v>2019</v>
      </c>
      <c r="D38" s="420">
        <v>1499</v>
      </c>
      <c r="E38" s="292"/>
      <c r="F38" s="292"/>
    </row>
    <row r="39" spans="1:6" s="291" customFormat="1">
      <c r="A39" s="412" t="s">
        <v>500</v>
      </c>
      <c r="B39" s="418" t="s">
        <v>501</v>
      </c>
      <c r="C39" s="419">
        <v>2019</v>
      </c>
      <c r="D39" s="420">
        <v>499</v>
      </c>
      <c r="E39" s="292"/>
      <c r="F39" s="292"/>
    </row>
    <row r="40" spans="1:6" s="291" customFormat="1">
      <c r="A40" s="412" t="s">
        <v>502</v>
      </c>
      <c r="B40" s="418" t="s">
        <v>503</v>
      </c>
      <c r="C40" s="419">
        <v>2019</v>
      </c>
      <c r="D40" s="420">
        <v>798</v>
      </c>
      <c r="E40" s="292"/>
      <c r="F40" s="292"/>
    </row>
    <row r="41" spans="1:6" s="291" customFormat="1">
      <c r="A41" s="412" t="s">
        <v>504</v>
      </c>
      <c r="B41" s="418" t="s">
        <v>505</v>
      </c>
      <c r="C41" s="419">
        <v>2019</v>
      </c>
      <c r="D41" s="420">
        <v>798</v>
      </c>
      <c r="E41" s="292"/>
      <c r="F41" s="292"/>
    </row>
    <row r="42" spans="1:6" s="291" customFormat="1">
      <c r="A42" s="412" t="s">
        <v>506</v>
      </c>
      <c r="B42" s="418" t="s">
        <v>507</v>
      </c>
      <c r="C42" s="419">
        <v>2019</v>
      </c>
      <c r="D42" s="420">
        <v>199</v>
      </c>
      <c r="E42" s="292"/>
      <c r="F42" s="292"/>
    </row>
    <row r="43" spans="1:6" s="291" customFormat="1">
      <c r="A43" s="412" t="s">
        <v>508</v>
      </c>
      <c r="B43" s="418" t="s">
        <v>509</v>
      </c>
      <c r="C43" s="419">
        <v>2020</v>
      </c>
      <c r="D43" s="420">
        <v>200</v>
      </c>
      <c r="E43" s="292"/>
      <c r="F43" s="292"/>
    </row>
    <row r="44" spans="1:6" ht="12.75" customHeight="1">
      <c r="A44" s="494" t="s">
        <v>63</v>
      </c>
      <c r="B44" s="495"/>
      <c r="C44" s="496"/>
      <c r="D44" s="105">
        <f>SUM(D16:D43)</f>
        <v>78784.849999999991</v>
      </c>
      <c r="E44" s="234"/>
    </row>
    <row r="45" spans="1:6" s="2" customFormat="1" ht="12.75" customHeight="1">
      <c r="A45" s="491" t="s">
        <v>70</v>
      </c>
      <c r="B45" s="492"/>
      <c r="C45" s="492"/>
      <c r="D45" s="493"/>
    </row>
    <row r="46" spans="1:6" ht="12.75" customHeight="1">
      <c r="A46" s="78">
        <v>4</v>
      </c>
      <c r="B46" s="5" t="s">
        <v>177</v>
      </c>
      <c r="C46" s="78">
        <v>2015</v>
      </c>
      <c r="D46" s="106">
        <v>1400</v>
      </c>
      <c r="E46" s="223"/>
    </row>
    <row r="47" spans="1:6" s="244" customFormat="1" ht="12.75" customHeight="1">
      <c r="A47" s="250">
        <v>5</v>
      </c>
      <c r="B47" s="240" t="s">
        <v>290</v>
      </c>
      <c r="C47" s="239"/>
      <c r="D47" s="106">
        <v>8093.4</v>
      </c>
      <c r="E47" s="247"/>
      <c r="F47" s="247"/>
    </row>
    <row r="48" spans="1:6" s="244" customFormat="1" ht="12.75" customHeight="1">
      <c r="A48" s="250">
        <v>6</v>
      </c>
      <c r="B48" s="240" t="s">
        <v>166</v>
      </c>
      <c r="C48" s="239"/>
      <c r="D48" s="106">
        <v>5906.46</v>
      </c>
      <c r="E48" s="247"/>
      <c r="F48" s="247"/>
    </row>
    <row r="49" spans="1:6" ht="12.75" customHeight="1">
      <c r="A49" s="494" t="s">
        <v>63</v>
      </c>
      <c r="B49" s="495"/>
      <c r="C49" s="496"/>
      <c r="D49" s="105">
        <f>SUM(D46:D48)</f>
        <v>15399.86</v>
      </c>
      <c r="E49" s="234"/>
    </row>
    <row r="50" spans="1:6" ht="12.75" customHeight="1">
      <c r="A50" s="491" t="s">
        <v>74</v>
      </c>
      <c r="B50" s="492"/>
      <c r="C50" s="492"/>
      <c r="D50" s="493"/>
    </row>
    <row r="51" spans="1:6">
      <c r="A51" s="250">
        <v>1</v>
      </c>
      <c r="B51" s="246" t="s">
        <v>163</v>
      </c>
      <c r="C51" s="245"/>
      <c r="D51" s="248">
        <v>2700</v>
      </c>
      <c r="E51" s="225"/>
    </row>
    <row r="52" spans="1:6">
      <c r="A52" s="250">
        <v>2</v>
      </c>
      <c r="B52" s="246" t="s">
        <v>164</v>
      </c>
      <c r="C52" s="245"/>
      <c r="D52" s="248">
        <v>2500</v>
      </c>
      <c r="E52" s="225"/>
    </row>
    <row r="53" spans="1:6">
      <c r="A53" s="250">
        <v>3</v>
      </c>
      <c r="B53" s="246" t="s">
        <v>59</v>
      </c>
      <c r="C53" s="245"/>
      <c r="D53" s="248">
        <v>599</v>
      </c>
    </row>
    <row r="54" spans="1:6">
      <c r="A54" s="220">
        <v>4</v>
      </c>
      <c r="B54" s="84" t="s">
        <v>166</v>
      </c>
      <c r="C54" s="80"/>
      <c r="D54" s="107">
        <v>1400</v>
      </c>
    </row>
    <row r="55" spans="1:6" s="291" customFormat="1" ht="15.75">
      <c r="A55" s="272">
        <v>5</v>
      </c>
      <c r="B55" s="345" t="s">
        <v>452</v>
      </c>
      <c r="C55" s="344">
        <v>2017</v>
      </c>
      <c r="D55" s="288">
        <v>199</v>
      </c>
      <c r="E55" s="292"/>
      <c r="F55" s="292"/>
    </row>
    <row r="56" spans="1:6" s="291" customFormat="1" ht="15.75">
      <c r="A56" s="272">
        <v>6</v>
      </c>
      <c r="B56" s="345" t="s">
        <v>302</v>
      </c>
      <c r="C56" s="344">
        <v>2018</v>
      </c>
      <c r="D56" s="288">
        <v>268</v>
      </c>
      <c r="E56" s="292"/>
      <c r="F56" s="292"/>
    </row>
    <row r="57" spans="1:6" s="291" customFormat="1" ht="15.75">
      <c r="A57" s="272">
        <v>7</v>
      </c>
      <c r="B57" s="345" t="s">
        <v>453</v>
      </c>
      <c r="C57" s="344">
        <v>2019</v>
      </c>
      <c r="D57" s="288">
        <v>314.99</v>
      </c>
      <c r="E57" s="292"/>
      <c r="F57" s="292"/>
    </row>
    <row r="58" spans="1:6" s="291" customFormat="1" ht="15.75">
      <c r="A58" s="272">
        <v>8</v>
      </c>
      <c r="B58" s="345" t="s">
        <v>454</v>
      </c>
      <c r="C58" s="344">
        <v>2018</v>
      </c>
      <c r="D58" s="288">
        <v>537</v>
      </c>
      <c r="E58" s="292"/>
      <c r="F58" s="292"/>
    </row>
    <row r="59" spans="1:6" s="291" customFormat="1">
      <c r="A59" s="272">
        <v>9</v>
      </c>
      <c r="B59" s="343" t="s">
        <v>455</v>
      </c>
      <c r="C59" s="344">
        <v>2019</v>
      </c>
      <c r="D59" s="288">
        <v>2500</v>
      </c>
      <c r="E59" s="292"/>
      <c r="F59" s="292"/>
    </row>
    <row r="60" spans="1:6" ht="12.75" customHeight="1">
      <c r="A60" s="494" t="s">
        <v>63</v>
      </c>
      <c r="B60" s="495"/>
      <c r="C60" s="496"/>
      <c r="D60" s="105">
        <f>SUM(D51:D59)</f>
        <v>11017.99</v>
      </c>
      <c r="E60" s="234"/>
    </row>
    <row r="61" spans="1:6" ht="12.75" customHeight="1">
      <c r="A61" s="497" t="s">
        <v>280</v>
      </c>
      <c r="B61" s="497"/>
      <c r="C61" s="497"/>
      <c r="D61" s="497"/>
    </row>
    <row r="62" spans="1:6" ht="12.75" customHeight="1">
      <c r="A62" s="222">
        <v>1</v>
      </c>
      <c r="B62" s="221" t="s">
        <v>281</v>
      </c>
      <c r="C62" s="224">
        <v>2015</v>
      </c>
      <c r="D62" s="225">
        <v>2000</v>
      </c>
      <c r="E62" s="230"/>
    </row>
    <row r="63" spans="1:6" ht="12.75" customHeight="1">
      <c r="A63" s="222">
        <v>2</v>
      </c>
      <c r="B63" s="221" t="s">
        <v>282</v>
      </c>
      <c r="C63" s="224">
        <v>2015</v>
      </c>
      <c r="D63" s="225">
        <v>7250</v>
      </c>
      <c r="E63" s="230"/>
    </row>
    <row r="64" spans="1:6">
      <c r="A64" s="222">
        <v>3</v>
      </c>
      <c r="B64" s="221" t="s">
        <v>283</v>
      </c>
      <c r="C64" s="224">
        <v>2016</v>
      </c>
      <c r="D64" s="225">
        <v>1753.67</v>
      </c>
      <c r="E64" s="231"/>
    </row>
    <row r="65" spans="1:6" s="262" customFormat="1">
      <c r="A65" s="265">
        <v>4</v>
      </c>
      <c r="B65" s="264" t="s">
        <v>295</v>
      </c>
      <c r="C65" s="298">
        <v>2017</v>
      </c>
      <c r="D65" s="253">
        <v>9102</v>
      </c>
      <c r="E65" s="263"/>
      <c r="F65" s="263"/>
    </row>
    <row r="66" spans="1:6" s="262" customFormat="1">
      <c r="A66" s="265">
        <v>5</v>
      </c>
      <c r="B66" s="264" t="s">
        <v>296</v>
      </c>
      <c r="C66" s="298">
        <v>2017</v>
      </c>
      <c r="D66" s="253">
        <v>4551</v>
      </c>
      <c r="E66" s="263"/>
      <c r="F66" s="263"/>
    </row>
    <row r="67" spans="1:6" s="262" customFormat="1">
      <c r="A67" s="265">
        <v>6</v>
      </c>
      <c r="B67" s="264" t="s">
        <v>297</v>
      </c>
      <c r="C67" s="298">
        <v>2016</v>
      </c>
      <c r="D67" s="253">
        <v>15764</v>
      </c>
      <c r="E67" s="263"/>
      <c r="F67" s="263"/>
    </row>
    <row r="68" spans="1:6" s="262" customFormat="1">
      <c r="A68" s="265">
        <v>7</v>
      </c>
      <c r="B68" s="264" t="s">
        <v>298</v>
      </c>
      <c r="C68" s="298">
        <v>2018</v>
      </c>
      <c r="D68" s="253">
        <v>690</v>
      </c>
      <c r="E68" s="263"/>
      <c r="F68" s="263"/>
    </row>
    <row r="69" spans="1:6" s="262" customFormat="1">
      <c r="A69" s="265">
        <v>8</v>
      </c>
      <c r="B69" s="264" t="s">
        <v>299</v>
      </c>
      <c r="C69" s="298">
        <v>2018</v>
      </c>
      <c r="D69" s="253">
        <v>1259.97</v>
      </c>
      <c r="E69" s="263"/>
      <c r="F69" s="263"/>
    </row>
    <row r="70" spans="1:6" s="262" customFormat="1">
      <c r="A70" s="265">
        <v>9</v>
      </c>
      <c r="B70" s="264" t="s">
        <v>300</v>
      </c>
      <c r="C70" s="298">
        <v>2016</v>
      </c>
      <c r="D70" s="253"/>
      <c r="E70" s="263"/>
      <c r="F70" s="263"/>
    </row>
    <row r="71" spans="1:6" s="291" customFormat="1">
      <c r="A71" s="430">
        <v>10</v>
      </c>
      <c r="B71" s="429" t="s">
        <v>512</v>
      </c>
      <c r="C71" s="432">
        <v>2019</v>
      </c>
      <c r="D71" s="431">
        <v>12999</v>
      </c>
      <c r="E71" s="292"/>
      <c r="F71" s="292"/>
    </row>
    <row r="72" spans="1:6" ht="12.75" customHeight="1">
      <c r="A72" s="501" t="s">
        <v>63</v>
      </c>
      <c r="B72" s="501"/>
      <c r="C72" s="501"/>
      <c r="D72" s="218">
        <f>SUM(D62:D69)</f>
        <v>42370.64</v>
      </c>
      <c r="E72" s="235"/>
    </row>
    <row r="73" spans="1:6">
      <c r="A73" s="497" t="s">
        <v>76</v>
      </c>
      <c r="B73" s="497"/>
      <c r="C73" s="497"/>
      <c r="D73" s="497"/>
      <c r="E73"/>
    </row>
    <row r="74" spans="1:6">
      <c r="A74" s="350">
        <v>1</v>
      </c>
      <c r="B74" s="349" t="s">
        <v>165</v>
      </c>
      <c r="C74" s="347">
        <v>2017</v>
      </c>
      <c r="D74" s="348">
        <v>1590</v>
      </c>
    </row>
    <row r="75" spans="1:6" s="258" customFormat="1">
      <c r="A75" s="350">
        <v>2</v>
      </c>
      <c r="B75" s="349" t="s">
        <v>292</v>
      </c>
      <c r="C75" s="347">
        <v>2017</v>
      </c>
      <c r="D75" s="348">
        <v>1058</v>
      </c>
      <c r="E75" s="259"/>
      <c r="F75" s="259"/>
    </row>
    <row r="76" spans="1:6" s="258" customFormat="1">
      <c r="A76" s="350">
        <v>3</v>
      </c>
      <c r="B76" s="349" t="s">
        <v>293</v>
      </c>
      <c r="C76" s="347">
        <v>2018</v>
      </c>
      <c r="D76" s="348">
        <v>1439.1</v>
      </c>
      <c r="E76" s="259"/>
      <c r="F76" s="259"/>
    </row>
    <row r="77" spans="1:6" s="289" customFormat="1">
      <c r="A77" s="351">
        <v>4</v>
      </c>
      <c r="B77" s="352" t="s">
        <v>322</v>
      </c>
      <c r="C77" s="353">
        <v>2018</v>
      </c>
      <c r="D77" s="354">
        <v>5382</v>
      </c>
      <c r="E77" s="290"/>
      <c r="F77" s="290"/>
    </row>
    <row r="78" spans="1:6" s="289" customFormat="1">
      <c r="A78" s="351">
        <v>5</v>
      </c>
      <c r="B78" s="352" t="s">
        <v>283</v>
      </c>
      <c r="C78" s="353">
        <v>2018</v>
      </c>
      <c r="D78" s="354">
        <v>2048.9</v>
      </c>
      <c r="E78" s="290"/>
      <c r="F78" s="290"/>
    </row>
    <row r="79" spans="1:6" s="289" customFormat="1">
      <c r="A79" s="351">
        <v>6</v>
      </c>
      <c r="B79" s="352" t="s">
        <v>323</v>
      </c>
      <c r="C79" s="353">
        <v>2018</v>
      </c>
      <c r="D79" s="354">
        <v>1919</v>
      </c>
      <c r="E79" s="290"/>
      <c r="F79" s="290"/>
    </row>
    <row r="80" spans="1:6" s="289" customFormat="1">
      <c r="A80" s="351">
        <v>7</v>
      </c>
      <c r="B80" s="352" t="s">
        <v>165</v>
      </c>
      <c r="C80" s="353">
        <v>2016</v>
      </c>
      <c r="D80" s="354">
        <v>2299.9899999999998</v>
      </c>
      <c r="E80" s="290"/>
      <c r="F80" s="290"/>
    </row>
    <row r="81" spans="1:6" s="291" customFormat="1">
      <c r="A81" s="351">
        <v>8</v>
      </c>
      <c r="B81" s="352" t="s">
        <v>460</v>
      </c>
      <c r="C81" s="353">
        <v>2019</v>
      </c>
      <c r="D81" s="354">
        <v>500</v>
      </c>
      <c r="E81" s="292"/>
      <c r="F81" s="292"/>
    </row>
    <row r="82" spans="1:6" s="291" customFormat="1">
      <c r="A82" s="351">
        <v>9</v>
      </c>
      <c r="B82" s="352" t="s">
        <v>59</v>
      </c>
      <c r="C82" s="353">
        <v>2018</v>
      </c>
      <c r="D82" s="354">
        <v>239</v>
      </c>
      <c r="E82" s="292"/>
      <c r="F82" s="292"/>
    </row>
    <row r="83" spans="1:6">
      <c r="A83" s="502" t="s">
        <v>63</v>
      </c>
      <c r="B83" s="503"/>
      <c r="C83" s="504"/>
      <c r="D83" s="266">
        <f>SUM(D74:D82)</f>
        <v>16475.989999999998</v>
      </c>
      <c r="E83" s="234"/>
    </row>
    <row r="84" spans="1:6">
      <c r="A84" s="491" t="s">
        <v>94</v>
      </c>
      <c r="B84" s="492"/>
      <c r="C84" s="492"/>
      <c r="D84" s="493"/>
    </row>
    <row r="85" spans="1:6">
      <c r="A85" s="78">
        <v>1</v>
      </c>
      <c r="B85" s="226" t="s">
        <v>284</v>
      </c>
      <c r="C85" s="48"/>
      <c r="D85" s="108">
        <v>4790</v>
      </c>
    </row>
    <row r="86" spans="1:6">
      <c r="A86" s="502" t="s">
        <v>63</v>
      </c>
      <c r="B86" s="503"/>
      <c r="C86" s="504"/>
      <c r="D86" s="105">
        <v>4790</v>
      </c>
      <c r="E86" s="234"/>
    </row>
    <row r="87" spans="1:6">
      <c r="A87" s="516" t="s">
        <v>84</v>
      </c>
      <c r="B87" s="517"/>
      <c r="C87" s="517"/>
      <c r="D87" s="518"/>
    </row>
    <row r="88" spans="1:6" ht="22.5" customHeight="1">
      <c r="A88" s="395">
        <v>1</v>
      </c>
      <c r="B88" s="396" t="s">
        <v>475</v>
      </c>
      <c r="C88" s="395">
        <v>2019.202</v>
      </c>
      <c r="D88" s="397">
        <v>8570</v>
      </c>
      <c r="E88" s="113"/>
    </row>
    <row r="89" spans="1:6">
      <c r="A89" s="494" t="s">
        <v>63</v>
      </c>
      <c r="B89" s="495"/>
      <c r="C89" s="496"/>
      <c r="D89" s="105">
        <f>SUM(D88:D88)</f>
        <v>8570</v>
      </c>
      <c r="E89" s="234"/>
    </row>
    <row r="90" spans="1:6">
      <c r="A90" s="519" t="s">
        <v>85</v>
      </c>
      <c r="B90" s="520"/>
      <c r="C90" s="520"/>
      <c r="D90" s="521"/>
    </row>
    <row r="91" spans="1:6" ht="12.75" customHeight="1">
      <c r="A91" s="279">
        <v>1</v>
      </c>
      <c r="B91" s="280" t="s">
        <v>319</v>
      </c>
      <c r="C91" s="281">
        <v>2017</v>
      </c>
      <c r="D91" s="282">
        <v>2035.65</v>
      </c>
      <c r="E91"/>
    </row>
    <row r="92" spans="1:6" s="277" customFormat="1" ht="12.75" customHeight="1">
      <c r="A92" s="283">
        <v>2</v>
      </c>
      <c r="B92" s="280" t="s">
        <v>320</v>
      </c>
      <c r="C92" s="284">
        <v>2017</v>
      </c>
      <c r="D92" s="285">
        <v>1400</v>
      </c>
      <c r="E92" s="276"/>
      <c r="F92" s="278"/>
    </row>
    <row r="93" spans="1:6" ht="12.75" customHeight="1">
      <c r="A93" s="502" t="s">
        <v>63</v>
      </c>
      <c r="B93" s="503"/>
      <c r="C93" s="504"/>
      <c r="D93" s="109">
        <f>SUM(D91:D92)</f>
        <v>3435.65</v>
      </c>
      <c r="E93"/>
    </row>
    <row r="94" spans="1:6">
      <c r="A94" s="120">
        <v>10</v>
      </c>
      <c r="B94" s="489" t="s">
        <v>168</v>
      </c>
      <c r="C94" s="489"/>
      <c r="D94" s="489"/>
      <c r="E94"/>
    </row>
    <row r="95" spans="1:6">
      <c r="A95" s="38">
        <v>1</v>
      </c>
      <c r="B95" s="79" t="s">
        <v>172</v>
      </c>
      <c r="C95" s="78" t="s">
        <v>170</v>
      </c>
      <c r="D95" s="110">
        <v>12000</v>
      </c>
      <c r="E95"/>
    </row>
    <row r="96" spans="1:6">
      <c r="A96" s="38">
        <v>2</v>
      </c>
      <c r="B96" s="79" t="s">
        <v>173</v>
      </c>
      <c r="C96" s="78" t="s">
        <v>170</v>
      </c>
      <c r="D96" s="110">
        <v>4144.04</v>
      </c>
    </row>
    <row r="97" spans="1:6" ht="12.75" customHeight="1">
      <c r="A97" s="38">
        <v>4</v>
      </c>
      <c r="B97" s="79" t="s">
        <v>174</v>
      </c>
      <c r="C97" s="78" t="s">
        <v>170</v>
      </c>
      <c r="D97" s="110">
        <v>359</v>
      </c>
    </row>
    <row r="98" spans="1:6">
      <c r="A98" s="38">
        <v>5</v>
      </c>
      <c r="B98" s="79" t="s">
        <v>175</v>
      </c>
      <c r="C98" s="78" t="s">
        <v>170</v>
      </c>
      <c r="D98" s="110">
        <v>799</v>
      </c>
    </row>
    <row r="99" spans="1:6">
      <c r="A99" s="38">
        <v>6</v>
      </c>
      <c r="B99" s="79" t="s">
        <v>175</v>
      </c>
      <c r="C99" s="78" t="s">
        <v>170</v>
      </c>
      <c r="D99" s="110">
        <v>769</v>
      </c>
    </row>
    <row r="100" spans="1:6">
      <c r="A100" s="38">
        <v>7</v>
      </c>
      <c r="B100" s="79" t="s">
        <v>174</v>
      </c>
      <c r="C100" s="78"/>
      <c r="D100" s="110">
        <v>1105</v>
      </c>
    </row>
    <row r="101" spans="1:6" ht="12.75" customHeight="1">
      <c r="A101" s="38">
        <v>9</v>
      </c>
      <c r="B101" s="79" t="s">
        <v>166</v>
      </c>
      <c r="C101" s="70"/>
      <c r="D101" s="110">
        <v>1299</v>
      </c>
    </row>
    <row r="102" spans="1:6" s="270" customFormat="1" ht="12.75" customHeight="1" thickBot="1">
      <c r="A102" s="68">
        <v>10</v>
      </c>
      <c r="B102" s="69" t="s">
        <v>314</v>
      </c>
      <c r="C102" s="82"/>
      <c r="D102" s="111">
        <v>680</v>
      </c>
      <c r="E102" s="271"/>
      <c r="F102" s="271"/>
    </row>
    <row r="103" spans="1:6" ht="13.5" thickBot="1">
      <c r="A103" s="498" t="s">
        <v>63</v>
      </c>
      <c r="B103" s="499"/>
      <c r="C103" s="500"/>
      <c r="D103" s="112">
        <f>SUM(D95:D102)</f>
        <v>21155.040000000001</v>
      </c>
      <c r="E103" s="234"/>
    </row>
    <row r="104" spans="1:6" s="243" customFormat="1">
      <c r="A104" s="237"/>
      <c r="B104" s="237"/>
      <c r="C104" s="237"/>
      <c r="D104" s="238"/>
      <c r="E104" s="242"/>
      <c r="F104" s="241"/>
    </row>
    <row r="105" spans="1:6" ht="12.75" customHeight="1">
      <c r="A105" s="76"/>
      <c r="D105" s="102" t="s">
        <v>10</v>
      </c>
    </row>
    <row r="106" spans="1:6">
      <c r="A106" s="76"/>
      <c r="D106" s="102"/>
    </row>
    <row r="107" spans="1:6" ht="12.75" customHeight="1">
      <c r="A107" s="77" t="s">
        <v>0</v>
      </c>
      <c r="B107" s="75" t="s">
        <v>3</v>
      </c>
      <c r="C107" s="77" t="s">
        <v>4</v>
      </c>
      <c r="D107" s="103" t="s">
        <v>2</v>
      </c>
    </row>
    <row r="108" spans="1:6">
      <c r="A108" s="491" t="s">
        <v>67</v>
      </c>
      <c r="B108" s="492"/>
      <c r="C108" s="492"/>
      <c r="D108" s="493"/>
    </row>
    <row r="109" spans="1:6" ht="12.75" customHeight="1">
      <c r="A109" s="387">
        <v>1</v>
      </c>
      <c r="B109" s="389" t="s">
        <v>315</v>
      </c>
      <c r="C109" s="388">
        <v>2018</v>
      </c>
      <c r="D109" s="515">
        <v>36988.78</v>
      </c>
    </row>
    <row r="110" spans="1:6" s="270" customFormat="1" ht="12.75" customHeight="1">
      <c r="A110" s="387">
        <v>2</v>
      </c>
      <c r="B110" s="389" t="s">
        <v>316</v>
      </c>
      <c r="C110" s="388">
        <v>2018</v>
      </c>
      <c r="D110" s="515"/>
      <c r="E110" s="271"/>
      <c r="F110" s="271"/>
    </row>
    <row r="111" spans="1:6" s="270" customFormat="1" ht="12.75" customHeight="1">
      <c r="A111" s="387">
        <v>3</v>
      </c>
      <c r="B111" s="389" t="s">
        <v>317</v>
      </c>
      <c r="C111" s="388">
        <v>2018</v>
      </c>
      <c r="D111" s="515"/>
      <c r="E111" s="271"/>
      <c r="F111" s="271"/>
    </row>
    <row r="112" spans="1:6" s="270" customFormat="1" ht="12.75" customHeight="1">
      <c r="A112" s="387">
        <v>4</v>
      </c>
      <c r="B112" s="389" t="s">
        <v>318</v>
      </c>
      <c r="C112" s="388">
        <v>2018</v>
      </c>
      <c r="D112" s="515"/>
      <c r="E112" s="271"/>
      <c r="F112" s="271"/>
    </row>
    <row r="113" spans="1:6" ht="12.75" customHeight="1">
      <c r="A113" s="511" t="s">
        <v>63</v>
      </c>
      <c r="B113" s="512"/>
      <c r="C113" s="513"/>
      <c r="D113" s="105">
        <f>SUM(D109:D112)</f>
        <v>36988.78</v>
      </c>
      <c r="E113" s="233"/>
    </row>
    <row r="114" spans="1:6">
      <c r="A114" s="497" t="s">
        <v>68</v>
      </c>
      <c r="B114" s="497"/>
      <c r="C114" s="497"/>
      <c r="D114" s="497"/>
    </row>
    <row r="115" spans="1:6" ht="12.75" customHeight="1">
      <c r="A115" s="421" t="s">
        <v>62</v>
      </c>
      <c r="B115" s="423" t="s">
        <v>285</v>
      </c>
      <c r="C115" s="421">
        <v>2015</v>
      </c>
      <c r="D115" s="424">
        <v>17270</v>
      </c>
      <c r="E115" s="72"/>
    </row>
    <row r="116" spans="1:6" ht="12.75" customHeight="1">
      <c r="A116" s="421" t="s">
        <v>480</v>
      </c>
      <c r="B116" s="422" t="s">
        <v>286</v>
      </c>
      <c r="C116" s="421">
        <v>2016</v>
      </c>
      <c r="D116" s="424">
        <v>10100</v>
      </c>
    </row>
    <row r="117" spans="1:6" s="270" customFormat="1">
      <c r="A117" s="421" t="s">
        <v>481</v>
      </c>
      <c r="B117" s="425" t="s">
        <v>310</v>
      </c>
      <c r="C117" s="426">
        <v>2017</v>
      </c>
      <c r="D117" s="410">
        <v>1999</v>
      </c>
      <c r="E117" s="271"/>
      <c r="F117" s="271"/>
    </row>
    <row r="118" spans="1:6" s="291" customFormat="1">
      <c r="A118" s="421" t="s">
        <v>73</v>
      </c>
      <c r="B118" s="425" t="s">
        <v>510</v>
      </c>
      <c r="C118" s="426">
        <v>2020</v>
      </c>
      <c r="D118" s="410">
        <v>48000</v>
      </c>
      <c r="E118" s="292"/>
      <c r="F118" s="292"/>
    </row>
    <row r="119" spans="1:6" s="291" customFormat="1">
      <c r="A119" s="421" t="s">
        <v>75</v>
      </c>
      <c r="B119" s="425" t="s">
        <v>511</v>
      </c>
      <c r="C119" s="426">
        <v>2020</v>
      </c>
      <c r="D119" s="410">
        <v>17600</v>
      </c>
      <c r="E119" s="292"/>
      <c r="F119" s="292"/>
    </row>
    <row r="120" spans="1:6">
      <c r="A120" s="501" t="s">
        <v>63</v>
      </c>
      <c r="B120" s="501"/>
      <c r="C120" s="501"/>
      <c r="D120" s="218">
        <f>SUM(D115:D119)</f>
        <v>94969</v>
      </c>
    </row>
    <row r="121" spans="1:6">
      <c r="A121" s="497" t="s">
        <v>287</v>
      </c>
      <c r="B121" s="497"/>
      <c r="C121" s="497"/>
      <c r="D121" s="497"/>
    </row>
    <row r="122" spans="1:6">
      <c r="A122" s="217">
        <v>1</v>
      </c>
      <c r="B122" s="221" t="s">
        <v>178</v>
      </c>
      <c r="C122" s="222">
        <v>2016</v>
      </c>
      <c r="D122" s="223">
        <v>1549</v>
      </c>
    </row>
    <row r="123" spans="1:6">
      <c r="A123" s="217">
        <v>2</v>
      </c>
      <c r="B123" s="221" t="s">
        <v>179</v>
      </c>
      <c r="C123" s="222">
        <v>2016</v>
      </c>
      <c r="D123" s="223">
        <v>1468</v>
      </c>
    </row>
    <row r="124" spans="1:6" ht="25.5">
      <c r="A124" s="217">
        <v>3</v>
      </c>
      <c r="B124" s="221" t="s">
        <v>288</v>
      </c>
      <c r="C124" s="222">
        <v>2017</v>
      </c>
      <c r="D124" s="223">
        <v>3996</v>
      </c>
    </row>
    <row r="125" spans="1:6" s="244" customFormat="1">
      <c r="A125" s="249">
        <v>4</v>
      </c>
      <c r="B125" s="251" t="s">
        <v>291</v>
      </c>
      <c r="C125" s="222"/>
      <c r="D125" s="252">
        <v>3450.15</v>
      </c>
      <c r="E125" s="247"/>
      <c r="F125" s="247"/>
    </row>
    <row r="126" spans="1:6" s="291" customFormat="1" ht="15.75">
      <c r="A126" s="249">
        <v>5</v>
      </c>
      <c r="B126" s="345" t="s">
        <v>459</v>
      </c>
      <c r="C126" s="273"/>
      <c r="D126" s="274">
        <v>15000</v>
      </c>
      <c r="E126" s="292"/>
      <c r="F126" s="292"/>
    </row>
    <row r="127" spans="1:6" ht="12.75" customHeight="1">
      <c r="A127" s="501" t="s">
        <v>63</v>
      </c>
      <c r="B127" s="501"/>
      <c r="C127" s="501"/>
      <c r="D127" s="218">
        <f>SUM(D122:D126)</f>
        <v>25463.15</v>
      </c>
      <c r="E127" s="235"/>
    </row>
    <row r="128" spans="1:6">
      <c r="A128" s="497" t="s">
        <v>74</v>
      </c>
      <c r="B128" s="497"/>
      <c r="C128" s="497"/>
      <c r="D128" s="497"/>
    </row>
    <row r="129" spans="1:6">
      <c r="A129" s="217">
        <v>1</v>
      </c>
      <c r="B129" s="221" t="s">
        <v>289</v>
      </c>
      <c r="C129" s="224">
        <v>2015</v>
      </c>
      <c r="D129" s="225">
        <v>2500</v>
      </c>
    </row>
    <row r="130" spans="1:6" s="291" customFormat="1" ht="15.75">
      <c r="A130" s="249">
        <v>2</v>
      </c>
      <c r="B130" s="345" t="s">
        <v>456</v>
      </c>
      <c r="C130" s="224">
        <v>2019</v>
      </c>
      <c r="D130" s="253">
        <v>3975</v>
      </c>
      <c r="E130" s="292"/>
      <c r="F130" s="292"/>
    </row>
    <row r="131" spans="1:6" s="291" customFormat="1" ht="15.75">
      <c r="A131" s="249">
        <v>3</v>
      </c>
      <c r="B131" s="345" t="s">
        <v>457</v>
      </c>
      <c r="C131" s="224">
        <v>2019</v>
      </c>
      <c r="D131" s="253">
        <v>1550</v>
      </c>
      <c r="E131" s="292"/>
      <c r="F131" s="292"/>
    </row>
    <row r="132" spans="1:6" s="291" customFormat="1" ht="15.75">
      <c r="A132" s="249">
        <v>4</v>
      </c>
      <c r="B132" s="345" t="s">
        <v>458</v>
      </c>
      <c r="C132" s="224">
        <v>2020</v>
      </c>
      <c r="D132" s="253">
        <v>13125</v>
      </c>
      <c r="E132" s="292"/>
      <c r="F132" s="292"/>
    </row>
    <row r="133" spans="1:6">
      <c r="A133" s="514"/>
      <c r="B133" s="514"/>
      <c r="C133" s="514"/>
      <c r="D133" s="218">
        <f>SUM(D129:D132)</f>
        <v>21150</v>
      </c>
      <c r="E133" s="235"/>
    </row>
    <row r="134" spans="1:6">
      <c r="A134" s="497" t="s">
        <v>280</v>
      </c>
      <c r="B134" s="497"/>
      <c r="C134" s="497"/>
      <c r="D134" s="497"/>
    </row>
    <row r="135" spans="1:6" s="262" customFormat="1">
      <c r="A135" s="249">
        <v>4</v>
      </c>
      <c r="B135" s="264" t="s">
        <v>301</v>
      </c>
      <c r="C135" s="299">
        <v>2018</v>
      </c>
      <c r="D135" s="300">
        <v>989.01</v>
      </c>
      <c r="E135" s="263"/>
      <c r="F135" s="263"/>
    </row>
    <row r="136" spans="1:6" s="427" customFormat="1">
      <c r="A136" s="436">
        <v>2</v>
      </c>
      <c r="B136" s="451" t="s">
        <v>513</v>
      </c>
      <c r="C136" s="436">
        <v>2019</v>
      </c>
      <c r="D136" s="452">
        <v>2990</v>
      </c>
      <c r="E136" s="428"/>
      <c r="F136" s="428"/>
    </row>
    <row r="137" spans="1:6" s="427" customFormat="1">
      <c r="A137" s="436">
        <v>3</v>
      </c>
      <c r="B137" s="437" t="s">
        <v>514</v>
      </c>
      <c r="C137" s="443">
        <v>2020</v>
      </c>
      <c r="D137" s="444" t="s">
        <v>515</v>
      </c>
      <c r="E137" s="428"/>
      <c r="F137" s="428"/>
    </row>
    <row r="138" spans="1:6">
      <c r="A138" s="501" t="s">
        <v>63</v>
      </c>
      <c r="B138" s="501"/>
      <c r="C138" s="501"/>
      <c r="D138" s="219">
        <f>SUM(D135:D137)</f>
        <v>3979.01</v>
      </c>
      <c r="E138" s="235"/>
    </row>
    <row r="139" spans="1:6">
      <c r="A139" s="519" t="s">
        <v>76</v>
      </c>
      <c r="B139" s="520"/>
      <c r="C139" s="520"/>
      <c r="D139" s="521"/>
    </row>
    <row r="140" spans="1:6" s="291" customFormat="1" ht="12.75" customHeight="1">
      <c r="A140" s="297">
        <v>2</v>
      </c>
      <c r="B140" s="294" t="s">
        <v>324</v>
      </c>
      <c r="C140" s="295">
        <v>2016</v>
      </c>
      <c r="D140" s="296">
        <v>329.99</v>
      </c>
      <c r="E140" s="292"/>
      <c r="F140" s="292"/>
    </row>
    <row r="141" spans="1:6" s="291" customFormat="1" ht="12.75" customHeight="1">
      <c r="A141" s="358">
        <v>2</v>
      </c>
      <c r="B141" s="355" t="s">
        <v>461</v>
      </c>
      <c r="C141" s="356">
        <v>2019</v>
      </c>
      <c r="D141" s="357">
        <v>3849</v>
      </c>
      <c r="E141" s="292"/>
      <c r="F141" s="292"/>
    </row>
    <row r="142" spans="1:6" s="291" customFormat="1" ht="12.75" customHeight="1">
      <c r="A142" s="358">
        <v>3</v>
      </c>
      <c r="B142" s="355" t="s">
        <v>461</v>
      </c>
      <c r="C142" s="356">
        <v>2019</v>
      </c>
      <c r="D142" s="357">
        <v>2199</v>
      </c>
      <c r="E142" s="292"/>
      <c r="F142" s="292"/>
    </row>
    <row r="143" spans="1:6" s="291" customFormat="1" ht="12.75" customHeight="1">
      <c r="A143" s="358">
        <v>4</v>
      </c>
      <c r="B143" s="355" t="s">
        <v>462</v>
      </c>
      <c r="C143" s="356">
        <v>2019</v>
      </c>
      <c r="D143" s="357">
        <v>960</v>
      </c>
      <c r="E143" s="292"/>
      <c r="F143" s="292"/>
    </row>
    <row r="144" spans="1:6">
      <c r="A144" s="502" t="s">
        <v>63</v>
      </c>
      <c r="B144" s="503"/>
      <c r="C144" s="504"/>
      <c r="D144" s="232">
        <f>SUM(D140:D143)</f>
        <v>7337.99</v>
      </c>
      <c r="E144" s="233"/>
    </row>
    <row r="145" spans="1:6">
      <c r="A145" s="491" t="s">
        <v>94</v>
      </c>
      <c r="B145" s="492"/>
      <c r="C145" s="492"/>
      <c r="D145" s="493"/>
    </row>
    <row r="146" spans="1:6">
      <c r="A146" s="78">
        <v>1</v>
      </c>
      <c r="B146" s="49" t="s">
        <v>153</v>
      </c>
      <c r="C146" s="80"/>
      <c r="D146" s="107">
        <v>0</v>
      </c>
    </row>
    <row r="147" spans="1:6">
      <c r="A147" s="502" t="s">
        <v>63</v>
      </c>
      <c r="B147" s="503"/>
      <c r="C147" s="504"/>
      <c r="D147" s="105">
        <f>SUM(D146)</f>
        <v>0</v>
      </c>
    </row>
    <row r="148" spans="1:6">
      <c r="A148" s="505" t="s">
        <v>84</v>
      </c>
      <c r="B148" s="506"/>
      <c r="C148" s="506"/>
      <c r="D148" s="507"/>
    </row>
    <row r="149" spans="1:6">
      <c r="A149" s="4"/>
      <c r="B149" s="49" t="s">
        <v>153</v>
      </c>
      <c r="C149" s="4"/>
      <c r="D149" s="248">
        <v>0</v>
      </c>
      <c r="E149" s="72"/>
    </row>
    <row r="150" spans="1:6">
      <c r="A150" s="508" t="s">
        <v>63</v>
      </c>
      <c r="B150" s="509"/>
      <c r="C150" s="510"/>
      <c r="D150" s="105">
        <f>SUM(D149)</f>
        <v>0</v>
      </c>
      <c r="E150" s="234"/>
    </row>
    <row r="151" spans="1:6">
      <c r="A151" s="491" t="s">
        <v>85</v>
      </c>
      <c r="B151" s="492"/>
      <c r="C151" s="492"/>
      <c r="D151" s="493"/>
    </row>
    <row r="152" spans="1:6" ht="25.5">
      <c r="A152" s="286">
        <v>1</v>
      </c>
      <c r="B152" s="287" t="s">
        <v>321</v>
      </c>
      <c r="C152" s="286">
        <v>2017</v>
      </c>
      <c r="D152" s="288">
        <v>2515.35</v>
      </c>
      <c r="E152" s="72"/>
    </row>
    <row r="153" spans="1:6">
      <c r="A153" s="502" t="s">
        <v>63</v>
      </c>
      <c r="B153" s="503"/>
      <c r="C153" s="504"/>
      <c r="D153" s="105">
        <f>SUM(D152)</f>
        <v>2515.35</v>
      </c>
      <c r="E153" s="233"/>
    </row>
    <row r="154" spans="1:6">
      <c r="A154" s="120">
        <v>10</v>
      </c>
      <c r="B154" s="489" t="s">
        <v>168</v>
      </c>
      <c r="C154" s="489"/>
      <c r="D154" s="489"/>
    </row>
    <row r="155" spans="1:6">
      <c r="A155" s="38">
        <v>1</v>
      </c>
      <c r="B155" s="79" t="s">
        <v>169</v>
      </c>
      <c r="C155" s="78" t="s">
        <v>170</v>
      </c>
      <c r="D155" s="114">
        <v>3222.88</v>
      </c>
    </row>
    <row r="156" spans="1:6">
      <c r="A156" s="38">
        <v>2</v>
      </c>
      <c r="B156" s="79" t="s">
        <v>169</v>
      </c>
      <c r="C156" s="78" t="s">
        <v>170</v>
      </c>
      <c r="D156" s="114">
        <v>3756.51</v>
      </c>
    </row>
    <row r="157" spans="1:6">
      <c r="A157" s="38">
        <v>3</v>
      </c>
      <c r="B157" s="79" t="s">
        <v>169</v>
      </c>
      <c r="C157" s="78" t="s">
        <v>170</v>
      </c>
      <c r="D157" s="114">
        <v>3600</v>
      </c>
    </row>
    <row r="158" spans="1:6" ht="13.5" customHeight="1">
      <c r="A158" s="38">
        <v>4</v>
      </c>
      <c r="B158" s="79" t="s">
        <v>171</v>
      </c>
      <c r="C158" s="78" t="s">
        <v>170</v>
      </c>
      <c r="D158" s="114">
        <v>469</v>
      </c>
    </row>
    <row r="159" spans="1:6" s="270" customFormat="1" ht="13.5" customHeight="1">
      <c r="A159" s="275">
        <v>5</v>
      </c>
      <c r="B159" s="79" t="s">
        <v>180</v>
      </c>
      <c r="C159" s="70"/>
      <c r="D159" s="110">
        <v>1498</v>
      </c>
      <c r="E159" s="271"/>
      <c r="F159" s="271"/>
    </row>
    <row r="160" spans="1:6">
      <c r="A160" s="522" t="s">
        <v>63</v>
      </c>
      <c r="B160" s="523"/>
      <c r="C160" s="524"/>
      <c r="D160" s="115">
        <f>SUM(D155:D159)</f>
        <v>12546.39</v>
      </c>
      <c r="E160" s="233"/>
    </row>
    <row r="161" spans="1:6">
      <c r="A161" s="76"/>
      <c r="B161" s="1"/>
      <c r="D161" s="102" t="s">
        <v>99</v>
      </c>
    </row>
    <row r="162" spans="1:6">
      <c r="A162" s="76"/>
      <c r="D162" s="102"/>
    </row>
    <row r="163" spans="1:6" ht="25.5">
      <c r="A163" s="81" t="s">
        <v>0</v>
      </c>
      <c r="B163" s="45" t="s">
        <v>3</v>
      </c>
      <c r="C163" s="81" t="s">
        <v>4</v>
      </c>
      <c r="D163" s="116" t="s">
        <v>2</v>
      </c>
      <c r="F163" s="233"/>
    </row>
    <row r="164" spans="1:6">
      <c r="A164" s="519" t="s">
        <v>67</v>
      </c>
      <c r="B164" s="520"/>
      <c r="C164" s="520"/>
      <c r="D164" s="521"/>
    </row>
    <row r="165" spans="1:6">
      <c r="A165" s="78">
        <v>1</v>
      </c>
      <c r="B165" s="3" t="s">
        <v>100</v>
      </c>
      <c r="C165" s="4">
        <v>2009</v>
      </c>
      <c r="D165" s="113">
        <v>4601</v>
      </c>
    </row>
    <row r="166" spans="1:6" ht="25.5">
      <c r="A166" s="78">
        <v>2</v>
      </c>
      <c r="B166" s="3" t="s">
        <v>101</v>
      </c>
      <c r="C166" s="4">
        <v>2012</v>
      </c>
      <c r="D166" s="113">
        <v>31300</v>
      </c>
    </row>
    <row r="167" spans="1:6">
      <c r="A167" s="78">
        <v>3</v>
      </c>
      <c r="B167" s="3" t="s">
        <v>104</v>
      </c>
      <c r="C167" s="78">
        <v>2007</v>
      </c>
      <c r="D167" s="113">
        <v>4494</v>
      </c>
    </row>
    <row r="168" spans="1:6">
      <c r="A168" s="78">
        <v>4</v>
      </c>
      <c r="B168" s="3" t="s">
        <v>105</v>
      </c>
      <c r="C168" s="78">
        <v>2008</v>
      </c>
      <c r="D168" s="113">
        <v>4440.5</v>
      </c>
    </row>
    <row r="169" spans="1:6">
      <c r="A169" s="511" t="s">
        <v>63</v>
      </c>
      <c r="B169" s="512"/>
      <c r="C169" s="513"/>
      <c r="D169" s="105">
        <f>SUM(D165:D168)</f>
        <v>44835.5</v>
      </c>
      <c r="E169" s="233"/>
    </row>
  </sheetData>
  <mergeCells count="43">
    <mergeCell ref="A169:C169"/>
    <mergeCell ref="A84:D84"/>
    <mergeCell ref="A87:D87"/>
    <mergeCell ref="A89:C89"/>
    <mergeCell ref="A90:D90"/>
    <mergeCell ref="A93:C93"/>
    <mergeCell ref="A128:D128"/>
    <mergeCell ref="A134:D134"/>
    <mergeCell ref="A153:C153"/>
    <mergeCell ref="A139:D139"/>
    <mergeCell ref="A144:C144"/>
    <mergeCell ref="A145:D145"/>
    <mergeCell ref="A160:C160"/>
    <mergeCell ref="B154:D154"/>
    <mergeCell ref="A164:D164"/>
    <mergeCell ref="A147:C147"/>
    <mergeCell ref="A148:D148"/>
    <mergeCell ref="A151:D151"/>
    <mergeCell ref="A150:C150"/>
    <mergeCell ref="A108:D108"/>
    <mergeCell ref="A113:C113"/>
    <mergeCell ref="A138:C138"/>
    <mergeCell ref="A127:C127"/>
    <mergeCell ref="A133:C133"/>
    <mergeCell ref="D109:D112"/>
    <mergeCell ref="A61:D61"/>
    <mergeCell ref="A121:D121"/>
    <mergeCell ref="A103:C103"/>
    <mergeCell ref="A72:C72"/>
    <mergeCell ref="A114:D114"/>
    <mergeCell ref="A120:C120"/>
    <mergeCell ref="A73:D73"/>
    <mergeCell ref="A83:C83"/>
    <mergeCell ref="A86:C86"/>
    <mergeCell ref="B94:D94"/>
    <mergeCell ref="A5:D5"/>
    <mergeCell ref="A14:C14"/>
    <mergeCell ref="A15:D15"/>
    <mergeCell ref="A50:D50"/>
    <mergeCell ref="A60:C60"/>
    <mergeCell ref="A44:C44"/>
    <mergeCell ref="A45:D45"/>
    <mergeCell ref="A49:C49"/>
  </mergeCells>
  <phoneticPr fontId="0" type="noConversion"/>
  <printOptions horizontalCentered="1"/>
  <pageMargins left="0.78740157480314965" right="0.39370078740157483" top="0.31496062992125984" bottom="0.23622047244094491" header="0.51181102362204722" footer="0.51181102362204722"/>
  <pageSetup paperSize="9" scale="93" orientation="portrait" r:id="rId1"/>
  <headerFooter alignWithMargins="0"/>
  <rowBreaks count="2" manualBreakCount="2">
    <brk id="72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9"/>
  <sheetViews>
    <sheetView topLeftCell="A15" workbookViewId="0">
      <selection activeCell="E23" sqref="E23"/>
    </sheetView>
  </sheetViews>
  <sheetFormatPr defaultRowHeight="12.75"/>
  <cols>
    <col min="1" max="1" width="3.7109375" customWidth="1"/>
    <col min="2" max="2" width="14.28515625" customWidth="1"/>
    <col min="3" max="3" width="15.85546875" customWidth="1"/>
    <col min="4" max="4" width="20.85546875" customWidth="1"/>
    <col min="5" max="5" width="10.28515625" customWidth="1"/>
    <col min="6" max="6" width="14.140625" customWidth="1"/>
    <col min="12" max="12" width="13.85546875" customWidth="1"/>
    <col min="13" max="13" width="10.42578125" customWidth="1"/>
    <col min="14" max="14" width="10.28515625" customWidth="1"/>
    <col min="15" max="15" width="10.5703125" customWidth="1"/>
    <col min="16" max="16" width="10.7109375" customWidth="1"/>
  </cols>
  <sheetData>
    <row r="1" spans="1:16" s="293" customFormat="1" ht="15.75">
      <c r="O1" s="530" t="s">
        <v>519</v>
      </c>
      <c r="P1" s="530"/>
    </row>
    <row r="2" spans="1:16">
      <c r="A2" s="536" t="s">
        <v>325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</row>
    <row r="3" spans="1:16" ht="12.75" customHeight="1">
      <c r="A3" s="526" t="s">
        <v>5</v>
      </c>
      <c r="B3" s="526" t="s">
        <v>326</v>
      </c>
      <c r="C3" s="526" t="s">
        <v>327</v>
      </c>
      <c r="D3" s="526" t="s">
        <v>328</v>
      </c>
      <c r="E3" s="526" t="s">
        <v>329</v>
      </c>
      <c r="F3" s="526" t="s">
        <v>330</v>
      </c>
      <c r="G3" s="526" t="s">
        <v>331</v>
      </c>
      <c r="H3" s="526" t="s">
        <v>332</v>
      </c>
      <c r="I3" s="526" t="s">
        <v>450</v>
      </c>
      <c r="J3" s="526" t="s">
        <v>333</v>
      </c>
      <c r="K3" s="527" t="s">
        <v>449</v>
      </c>
      <c r="L3" s="525" t="s">
        <v>334</v>
      </c>
      <c r="M3" s="526" t="s">
        <v>335</v>
      </c>
      <c r="N3" s="526"/>
      <c r="O3" s="526" t="s">
        <v>336</v>
      </c>
      <c r="P3" s="526"/>
    </row>
    <row r="4" spans="1:16">
      <c r="A4" s="526"/>
      <c r="B4" s="526"/>
      <c r="C4" s="526"/>
      <c r="D4" s="526"/>
      <c r="E4" s="526"/>
      <c r="F4" s="526"/>
      <c r="G4" s="526"/>
      <c r="H4" s="526"/>
      <c r="I4" s="526"/>
      <c r="J4" s="526"/>
      <c r="K4" s="528"/>
      <c r="L4" s="525"/>
      <c r="M4" s="526"/>
      <c r="N4" s="526"/>
      <c r="O4" s="526"/>
      <c r="P4" s="526"/>
    </row>
    <row r="5" spans="1:16">
      <c r="A5" s="526"/>
      <c r="B5" s="526"/>
      <c r="C5" s="526"/>
      <c r="D5" s="526"/>
      <c r="E5" s="526"/>
      <c r="F5" s="526"/>
      <c r="G5" s="526"/>
      <c r="H5" s="526"/>
      <c r="I5" s="526"/>
      <c r="J5" s="526"/>
      <c r="K5" s="529"/>
      <c r="L5" s="525"/>
      <c r="M5" s="301" t="s">
        <v>337</v>
      </c>
      <c r="N5" s="301" t="s">
        <v>338</v>
      </c>
      <c r="O5" s="301" t="s">
        <v>337</v>
      </c>
      <c r="P5" s="301" t="s">
        <v>338</v>
      </c>
    </row>
    <row r="6" spans="1:16">
      <c r="A6" s="532" t="s">
        <v>67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</row>
    <row r="7" spans="1:16" ht="49.5" customHeight="1">
      <c r="A7" s="302">
        <v>1</v>
      </c>
      <c r="B7" s="302" t="s">
        <v>339</v>
      </c>
      <c r="C7" s="303" t="s">
        <v>340</v>
      </c>
      <c r="D7" s="303" t="s">
        <v>341</v>
      </c>
      <c r="E7" s="302" t="s">
        <v>342</v>
      </c>
      <c r="F7" s="302" t="s">
        <v>343</v>
      </c>
      <c r="G7" s="302" t="s">
        <v>344</v>
      </c>
      <c r="H7" s="302"/>
      <c r="I7" s="302">
        <v>525</v>
      </c>
      <c r="J7" s="302">
        <v>2012</v>
      </c>
      <c r="K7" s="302"/>
      <c r="L7" s="315"/>
      <c r="M7" s="335" t="s">
        <v>522</v>
      </c>
      <c r="N7" s="335" t="s">
        <v>523</v>
      </c>
      <c r="O7" s="304"/>
      <c r="P7" s="304"/>
    </row>
    <row r="8" spans="1:16" ht="49.5" customHeight="1">
      <c r="A8" s="323">
        <v>2</v>
      </c>
      <c r="B8" s="323" t="s">
        <v>345</v>
      </c>
      <c r="C8" s="323" t="s">
        <v>346</v>
      </c>
      <c r="D8" s="323" t="s">
        <v>347</v>
      </c>
      <c r="E8" s="323" t="s">
        <v>348</v>
      </c>
      <c r="F8" s="323" t="s">
        <v>343</v>
      </c>
      <c r="G8" s="323" t="s">
        <v>344</v>
      </c>
      <c r="H8" s="323"/>
      <c r="I8" s="323">
        <v>555</v>
      </c>
      <c r="J8" s="323">
        <v>2012</v>
      </c>
      <c r="K8" s="323"/>
      <c r="L8" s="325"/>
      <c r="M8" s="335" t="s">
        <v>524</v>
      </c>
      <c r="N8" s="335" t="s">
        <v>525</v>
      </c>
      <c r="O8" s="324"/>
      <c r="P8" s="324"/>
    </row>
    <row r="9" spans="1:16" ht="51.75" customHeight="1">
      <c r="A9" s="302">
        <v>3</v>
      </c>
      <c r="B9" s="302" t="s">
        <v>349</v>
      </c>
      <c r="C9" s="302" t="s">
        <v>350</v>
      </c>
      <c r="D9" s="302" t="s">
        <v>351</v>
      </c>
      <c r="E9" s="302" t="s">
        <v>352</v>
      </c>
      <c r="F9" s="302" t="s">
        <v>353</v>
      </c>
      <c r="G9" s="302">
        <v>2370</v>
      </c>
      <c r="H9" s="302"/>
      <c r="I9" s="302">
        <v>7</v>
      </c>
      <c r="J9" s="302">
        <v>1992</v>
      </c>
      <c r="K9" s="302"/>
      <c r="L9" s="315"/>
      <c r="M9" s="326" t="s">
        <v>526</v>
      </c>
      <c r="N9" s="326" t="s">
        <v>527</v>
      </c>
      <c r="O9" s="304"/>
      <c r="P9" s="304"/>
    </row>
    <row r="10" spans="1:16" ht="47.25" customHeight="1">
      <c r="A10" s="323">
        <v>4</v>
      </c>
      <c r="B10" s="323" t="s">
        <v>358</v>
      </c>
      <c r="C10" s="323" t="s">
        <v>359</v>
      </c>
      <c r="D10" s="323" t="s">
        <v>360</v>
      </c>
      <c r="E10" s="323" t="s">
        <v>361</v>
      </c>
      <c r="F10" s="323" t="s">
        <v>362</v>
      </c>
      <c r="G10" s="323">
        <v>6842</v>
      </c>
      <c r="H10" s="323"/>
      <c r="I10" s="323">
        <v>2</v>
      </c>
      <c r="J10" s="323">
        <v>1987</v>
      </c>
      <c r="K10" s="323"/>
      <c r="L10" s="325"/>
      <c r="M10" s="326" t="s">
        <v>528</v>
      </c>
      <c r="N10" s="326" t="s">
        <v>529</v>
      </c>
      <c r="O10" s="324"/>
      <c r="P10" s="324"/>
    </row>
    <row r="11" spans="1:16" ht="50.25" customHeight="1">
      <c r="A11" s="302">
        <v>5</v>
      </c>
      <c r="B11" s="302" t="s">
        <v>349</v>
      </c>
      <c r="C11" s="302" t="s">
        <v>363</v>
      </c>
      <c r="D11" s="302" t="s">
        <v>364</v>
      </c>
      <c r="E11" s="302" t="s">
        <v>365</v>
      </c>
      <c r="F11" s="302" t="s">
        <v>366</v>
      </c>
      <c r="G11" s="302">
        <v>1896</v>
      </c>
      <c r="H11" s="302" t="s">
        <v>367</v>
      </c>
      <c r="I11" s="302">
        <v>9</v>
      </c>
      <c r="J11" s="302">
        <v>2008</v>
      </c>
      <c r="K11" s="305"/>
      <c r="L11" s="315">
        <v>31000</v>
      </c>
      <c r="M11" s="326" t="s">
        <v>530</v>
      </c>
      <c r="N11" s="326" t="s">
        <v>531</v>
      </c>
      <c r="O11" s="326" t="s">
        <v>530</v>
      </c>
      <c r="P11" s="326" t="s">
        <v>531</v>
      </c>
    </row>
    <row r="12" spans="1:16" ht="47.25" customHeight="1">
      <c r="A12" s="323">
        <v>6</v>
      </c>
      <c r="B12" s="323" t="s">
        <v>368</v>
      </c>
      <c r="C12" s="323" t="s">
        <v>369</v>
      </c>
      <c r="D12" s="323">
        <v>4900065057</v>
      </c>
      <c r="E12" s="323" t="s">
        <v>370</v>
      </c>
      <c r="F12" s="323" t="s">
        <v>353</v>
      </c>
      <c r="G12" s="323">
        <v>8424</v>
      </c>
      <c r="H12" s="323"/>
      <c r="I12" s="323">
        <v>9</v>
      </c>
      <c r="J12" s="323">
        <v>1978</v>
      </c>
      <c r="K12" s="323"/>
      <c r="L12" s="325"/>
      <c r="M12" s="326" t="s">
        <v>532</v>
      </c>
      <c r="N12" s="326" t="s">
        <v>533</v>
      </c>
      <c r="O12" s="326"/>
      <c r="P12" s="326"/>
    </row>
    <row r="13" spans="1:16" ht="50.25" customHeight="1">
      <c r="A13" s="323">
        <v>7</v>
      </c>
      <c r="B13" s="323" t="s">
        <v>358</v>
      </c>
      <c r="C13" s="323" t="s">
        <v>371</v>
      </c>
      <c r="D13" s="323" t="s">
        <v>372</v>
      </c>
      <c r="E13" s="323" t="s">
        <v>373</v>
      </c>
      <c r="F13" s="323" t="s">
        <v>353</v>
      </c>
      <c r="G13" s="323">
        <v>6842</v>
      </c>
      <c r="H13" s="323"/>
      <c r="I13" s="323">
        <v>6</v>
      </c>
      <c r="J13" s="323">
        <v>1987</v>
      </c>
      <c r="K13" s="323"/>
      <c r="L13" s="325"/>
      <c r="M13" s="326" t="s">
        <v>528</v>
      </c>
      <c r="N13" s="326" t="s">
        <v>529</v>
      </c>
      <c r="O13" s="335"/>
      <c r="P13" s="335"/>
    </row>
    <row r="14" spans="1:16">
      <c r="A14" s="533" t="s">
        <v>583</v>
      </c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</row>
    <row r="15" spans="1:16" ht="49.5" customHeight="1">
      <c r="A15" s="323">
        <v>8</v>
      </c>
      <c r="B15" s="323" t="s">
        <v>374</v>
      </c>
      <c r="C15" s="323" t="s">
        <v>375</v>
      </c>
      <c r="D15" s="323" t="s">
        <v>376</v>
      </c>
      <c r="E15" s="323" t="s">
        <v>377</v>
      </c>
      <c r="F15" s="323" t="s">
        <v>353</v>
      </c>
      <c r="G15" s="323"/>
      <c r="H15" s="323"/>
      <c r="I15" s="323"/>
      <c r="J15" s="323">
        <v>2003</v>
      </c>
      <c r="K15" s="323"/>
      <c r="L15" s="325"/>
      <c r="M15" s="326" t="s">
        <v>528</v>
      </c>
      <c r="N15" s="326" t="s">
        <v>529</v>
      </c>
      <c r="O15" s="326"/>
      <c r="P15" s="326"/>
    </row>
    <row r="16" spans="1:16" ht="38.25">
      <c r="A16" s="323">
        <v>9</v>
      </c>
      <c r="B16" s="323" t="s">
        <v>378</v>
      </c>
      <c r="C16" s="323" t="s">
        <v>379</v>
      </c>
      <c r="D16" s="323" t="s">
        <v>380</v>
      </c>
      <c r="E16" s="323" t="s">
        <v>381</v>
      </c>
      <c r="F16" s="323" t="s">
        <v>353</v>
      </c>
      <c r="G16" s="323">
        <v>6728</v>
      </c>
      <c r="H16" s="323"/>
      <c r="I16" s="323"/>
      <c r="J16" s="323">
        <v>2019</v>
      </c>
      <c r="K16" s="323"/>
      <c r="L16" s="325">
        <v>735540</v>
      </c>
      <c r="M16" s="326" t="s">
        <v>534</v>
      </c>
      <c r="N16" s="326" t="s">
        <v>535</v>
      </c>
      <c r="O16" s="326" t="s">
        <v>534</v>
      </c>
      <c r="P16" s="326" t="s">
        <v>535</v>
      </c>
    </row>
    <row r="17" spans="1:16">
      <c r="A17" s="533" t="s">
        <v>582</v>
      </c>
      <c r="B17" s="533"/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</row>
    <row r="18" spans="1:16" ht="48" customHeight="1">
      <c r="A18" s="323">
        <v>10</v>
      </c>
      <c r="B18" s="323" t="s">
        <v>382</v>
      </c>
      <c r="C18" s="323" t="s">
        <v>383</v>
      </c>
      <c r="D18" s="323" t="s">
        <v>384</v>
      </c>
      <c r="E18" s="323" t="s">
        <v>385</v>
      </c>
      <c r="F18" s="323" t="s">
        <v>353</v>
      </c>
      <c r="G18" s="323">
        <v>2402</v>
      </c>
      <c r="H18" s="323" t="s">
        <v>386</v>
      </c>
      <c r="I18" s="323">
        <v>5</v>
      </c>
      <c r="J18" s="323">
        <v>2009</v>
      </c>
      <c r="K18" s="323"/>
      <c r="L18" s="325">
        <v>111672</v>
      </c>
      <c r="M18" s="326" t="s">
        <v>536</v>
      </c>
      <c r="N18" s="326" t="s">
        <v>537</v>
      </c>
      <c r="O18" s="326" t="s">
        <v>536</v>
      </c>
      <c r="P18" s="326" t="s">
        <v>537</v>
      </c>
    </row>
    <row r="19" spans="1:16">
      <c r="A19" s="533" t="s">
        <v>584</v>
      </c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</row>
    <row r="20" spans="1:16" ht="38.25">
      <c r="A20" s="323">
        <v>11</v>
      </c>
      <c r="B20" s="323" t="s">
        <v>387</v>
      </c>
      <c r="C20" s="323" t="s">
        <v>388</v>
      </c>
      <c r="D20" s="323" t="s">
        <v>389</v>
      </c>
      <c r="E20" s="323"/>
      <c r="F20" s="323" t="s">
        <v>353</v>
      </c>
      <c r="G20" s="323">
        <v>1968</v>
      </c>
      <c r="H20" s="323"/>
      <c r="I20" s="323">
        <v>5</v>
      </c>
      <c r="J20" s="323">
        <v>1993</v>
      </c>
      <c r="K20" s="323"/>
      <c r="L20" s="325"/>
      <c r="M20" s="326" t="s">
        <v>538</v>
      </c>
      <c r="N20" s="326" t="s">
        <v>539</v>
      </c>
      <c r="O20" s="326"/>
      <c r="P20" s="326"/>
    </row>
    <row r="21" spans="1:16" s="293" customFormat="1" ht="38.25">
      <c r="A21" s="323">
        <v>12</v>
      </c>
      <c r="B21" s="323" t="s">
        <v>355</v>
      </c>
      <c r="C21" s="323" t="s">
        <v>356</v>
      </c>
      <c r="D21" s="323">
        <v>8120644</v>
      </c>
      <c r="E21" s="323" t="s">
        <v>357</v>
      </c>
      <c r="F21" s="323" t="s">
        <v>353</v>
      </c>
      <c r="G21" s="323">
        <v>6830</v>
      </c>
      <c r="H21" s="323"/>
      <c r="I21" s="323">
        <v>6</v>
      </c>
      <c r="J21" s="323">
        <v>1988</v>
      </c>
      <c r="K21" s="323"/>
      <c r="L21" s="325"/>
      <c r="M21" s="326" t="s">
        <v>528</v>
      </c>
      <c r="N21" s="326" t="s">
        <v>529</v>
      </c>
      <c r="O21" s="324"/>
      <c r="P21" s="324"/>
    </row>
    <row r="22" spans="1:16">
      <c r="A22" s="535" t="s">
        <v>94</v>
      </c>
      <c r="B22" s="535"/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</row>
    <row r="23" spans="1:16" ht="48.75" customHeight="1">
      <c r="A23" s="318">
        <v>13</v>
      </c>
      <c r="B23" s="318" t="s">
        <v>390</v>
      </c>
      <c r="C23" s="318" t="s">
        <v>391</v>
      </c>
      <c r="D23" s="319" t="s">
        <v>392</v>
      </c>
      <c r="E23" s="318" t="s">
        <v>393</v>
      </c>
      <c r="F23" s="318" t="s">
        <v>394</v>
      </c>
      <c r="G23" s="318">
        <v>4580</v>
      </c>
      <c r="H23" s="318" t="s">
        <v>386</v>
      </c>
      <c r="I23" s="318">
        <v>43</v>
      </c>
      <c r="J23" s="318">
        <v>2002</v>
      </c>
      <c r="K23" s="320"/>
      <c r="L23" s="321">
        <v>50600</v>
      </c>
      <c r="M23" s="322" t="s">
        <v>540</v>
      </c>
      <c r="N23" s="322" t="s">
        <v>541</v>
      </c>
      <c r="O23" s="322" t="s">
        <v>540</v>
      </c>
      <c r="P23" s="322" t="s">
        <v>541</v>
      </c>
    </row>
    <row r="24" spans="1:16">
      <c r="A24" s="534" t="s">
        <v>395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</row>
    <row r="25" spans="1:16" ht="48.75" customHeight="1">
      <c r="A25" s="306">
        <v>14</v>
      </c>
      <c r="B25" s="306" t="s">
        <v>396</v>
      </c>
      <c r="C25" s="306" t="s">
        <v>397</v>
      </c>
      <c r="D25" s="307" t="s">
        <v>398</v>
      </c>
      <c r="E25" s="306" t="s">
        <v>399</v>
      </c>
      <c r="F25" s="306" t="s">
        <v>400</v>
      </c>
      <c r="G25" s="306">
        <v>3120</v>
      </c>
      <c r="H25" s="306"/>
      <c r="I25" s="306">
        <v>1</v>
      </c>
      <c r="J25" s="306">
        <v>1980</v>
      </c>
      <c r="K25" s="308"/>
      <c r="L25" s="316"/>
      <c r="M25" s="322" t="s">
        <v>542</v>
      </c>
      <c r="N25" s="322" t="s">
        <v>543</v>
      </c>
      <c r="O25" s="312"/>
      <c r="P25" s="312"/>
    </row>
    <row r="26" spans="1:16" ht="43.5" customHeight="1">
      <c r="A26" s="306">
        <v>15</v>
      </c>
      <c r="B26" s="306" t="s">
        <v>387</v>
      </c>
      <c r="C26" s="306" t="s">
        <v>350</v>
      </c>
      <c r="D26" s="307" t="s">
        <v>401</v>
      </c>
      <c r="E26" s="306" t="s">
        <v>402</v>
      </c>
      <c r="F26" s="306" t="s">
        <v>354</v>
      </c>
      <c r="G26" s="306">
        <v>1896</v>
      </c>
      <c r="H26" s="306"/>
      <c r="I26" s="306">
        <v>6</v>
      </c>
      <c r="J26" s="306">
        <v>2005</v>
      </c>
      <c r="K26" s="308"/>
      <c r="L26" s="316"/>
      <c r="M26" s="322" t="s">
        <v>544</v>
      </c>
      <c r="N26" s="322" t="s">
        <v>545</v>
      </c>
      <c r="O26" s="312"/>
      <c r="P26" s="312"/>
    </row>
    <row r="27" spans="1:16" ht="48" customHeight="1">
      <c r="A27" s="327">
        <v>16</v>
      </c>
      <c r="B27" s="328" t="s">
        <v>403</v>
      </c>
      <c r="C27" s="328" t="s">
        <v>404</v>
      </c>
      <c r="D27" s="329" t="s">
        <v>405</v>
      </c>
      <c r="E27" s="327" t="s">
        <v>406</v>
      </c>
      <c r="F27" s="328" t="s">
        <v>407</v>
      </c>
      <c r="G27" s="328"/>
      <c r="H27" s="328"/>
      <c r="I27" s="328">
        <v>10000</v>
      </c>
      <c r="J27" s="328">
        <v>2007</v>
      </c>
      <c r="K27" s="336"/>
      <c r="L27" s="337"/>
      <c r="M27" s="322" t="s">
        <v>546</v>
      </c>
      <c r="N27" s="322" t="s">
        <v>547</v>
      </c>
      <c r="O27" s="338"/>
      <c r="P27" s="338"/>
    </row>
    <row r="28" spans="1:16" ht="39.75" customHeight="1">
      <c r="A28" s="327">
        <v>17</v>
      </c>
      <c r="B28" s="328" t="s">
        <v>408</v>
      </c>
      <c r="C28" s="328" t="s">
        <v>409</v>
      </c>
      <c r="D28" s="329" t="s">
        <v>410</v>
      </c>
      <c r="E28" s="327" t="s">
        <v>411</v>
      </c>
      <c r="F28" s="328" t="s">
        <v>407</v>
      </c>
      <c r="G28" s="328"/>
      <c r="H28" s="328"/>
      <c r="I28" s="328">
        <v>4000</v>
      </c>
      <c r="J28" s="328">
        <v>1992</v>
      </c>
      <c r="K28" s="336"/>
      <c r="L28" s="337"/>
      <c r="M28" s="326" t="s">
        <v>528</v>
      </c>
      <c r="N28" s="326" t="s">
        <v>529</v>
      </c>
      <c r="O28" s="338"/>
      <c r="P28" s="338"/>
    </row>
    <row r="29" spans="1:16" ht="40.5" customHeight="1">
      <c r="A29" s="327">
        <v>18</v>
      </c>
      <c r="B29" s="327" t="s">
        <v>412</v>
      </c>
      <c r="C29" s="327" t="s">
        <v>413</v>
      </c>
      <c r="D29" s="339" t="s">
        <v>414</v>
      </c>
      <c r="E29" s="327" t="s">
        <v>415</v>
      </c>
      <c r="F29" s="327" t="s">
        <v>343</v>
      </c>
      <c r="G29" s="327"/>
      <c r="H29" s="327"/>
      <c r="I29" s="327">
        <v>4000</v>
      </c>
      <c r="J29" s="327">
        <v>1993</v>
      </c>
      <c r="K29" s="340"/>
      <c r="L29" s="341"/>
      <c r="M29" s="326" t="s">
        <v>528</v>
      </c>
      <c r="N29" s="326" t="s">
        <v>529</v>
      </c>
      <c r="O29" s="342"/>
      <c r="P29" s="342"/>
    </row>
    <row r="30" spans="1:16" ht="45.75" customHeight="1">
      <c r="A30" s="306">
        <v>19</v>
      </c>
      <c r="B30" s="309" t="s">
        <v>416</v>
      </c>
      <c r="C30" s="309" t="s">
        <v>417</v>
      </c>
      <c r="D30" s="310" t="s">
        <v>418</v>
      </c>
      <c r="E30" s="306" t="s">
        <v>419</v>
      </c>
      <c r="F30" s="309" t="s">
        <v>400</v>
      </c>
      <c r="G30" s="309">
        <v>4750</v>
      </c>
      <c r="H30" s="309"/>
      <c r="I30" s="309">
        <v>1</v>
      </c>
      <c r="J30" s="309">
        <v>2006</v>
      </c>
      <c r="K30" s="311"/>
      <c r="L30" s="317"/>
      <c r="M30" s="314" t="s">
        <v>548</v>
      </c>
      <c r="N30" s="314" t="s">
        <v>549</v>
      </c>
      <c r="O30" s="313"/>
      <c r="P30" s="313"/>
    </row>
    <row r="31" spans="1:16" ht="41.25" customHeight="1">
      <c r="A31" s="327">
        <v>20</v>
      </c>
      <c r="B31" s="328" t="s">
        <v>420</v>
      </c>
      <c r="C31" s="328" t="s">
        <v>421</v>
      </c>
      <c r="D31" s="329" t="s">
        <v>422</v>
      </c>
      <c r="E31" s="327" t="s">
        <v>423</v>
      </c>
      <c r="F31" s="328" t="s">
        <v>400</v>
      </c>
      <c r="G31" s="328">
        <v>2696</v>
      </c>
      <c r="H31" s="328"/>
      <c r="I31" s="328">
        <v>2</v>
      </c>
      <c r="J31" s="328">
        <v>1991</v>
      </c>
      <c r="K31" s="336"/>
      <c r="L31" s="337"/>
      <c r="M31" s="326" t="s">
        <v>528</v>
      </c>
      <c r="N31" s="326" t="s">
        <v>529</v>
      </c>
      <c r="O31" s="338"/>
      <c r="P31" s="338"/>
    </row>
    <row r="32" spans="1:16" ht="43.5" customHeight="1">
      <c r="A32" s="327">
        <v>21</v>
      </c>
      <c r="B32" s="328" t="s">
        <v>424</v>
      </c>
      <c r="C32" s="328" t="s">
        <v>425</v>
      </c>
      <c r="D32" s="329" t="s">
        <v>426</v>
      </c>
      <c r="E32" s="327"/>
      <c r="F32" s="328" t="s">
        <v>427</v>
      </c>
      <c r="G32" s="328"/>
      <c r="H32" s="328"/>
      <c r="I32" s="328">
        <v>1</v>
      </c>
      <c r="J32" s="328"/>
      <c r="K32" s="336"/>
      <c r="L32" s="337"/>
      <c r="M32" s="322" t="s">
        <v>550</v>
      </c>
      <c r="N32" s="322" t="s">
        <v>551</v>
      </c>
      <c r="O32" s="338"/>
      <c r="P32" s="338"/>
    </row>
    <row r="33" spans="1:16" ht="45.75" customHeight="1">
      <c r="A33" s="327">
        <v>22</v>
      </c>
      <c r="B33" s="328" t="s">
        <v>390</v>
      </c>
      <c r="C33" s="328" t="s">
        <v>428</v>
      </c>
      <c r="D33" s="329" t="s">
        <v>429</v>
      </c>
      <c r="E33" s="327" t="s">
        <v>430</v>
      </c>
      <c r="F33" s="328" t="s">
        <v>431</v>
      </c>
      <c r="G33" s="328">
        <v>11100</v>
      </c>
      <c r="H33" s="328"/>
      <c r="I33" s="328">
        <v>3</v>
      </c>
      <c r="J33" s="328">
        <v>1999</v>
      </c>
      <c r="K33" s="336"/>
      <c r="L33" s="337"/>
      <c r="M33" s="322" t="s">
        <v>552</v>
      </c>
      <c r="N33" s="322" t="s">
        <v>553</v>
      </c>
      <c r="O33" s="338"/>
      <c r="P33" s="338"/>
    </row>
    <row r="34" spans="1:16" ht="48.75" customHeight="1">
      <c r="A34" s="306">
        <v>23</v>
      </c>
      <c r="B34" s="309" t="s">
        <v>432</v>
      </c>
      <c r="C34" s="310" t="s">
        <v>433</v>
      </c>
      <c r="D34" s="310" t="s">
        <v>434</v>
      </c>
      <c r="E34" s="306" t="s">
        <v>435</v>
      </c>
      <c r="F34" s="309" t="s">
        <v>436</v>
      </c>
      <c r="G34" s="309">
        <v>6842</v>
      </c>
      <c r="H34" s="309"/>
      <c r="I34" s="309">
        <v>3</v>
      </c>
      <c r="J34" s="309">
        <v>1998</v>
      </c>
      <c r="K34" s="311"/>
      <c r="L34" s="317"/>
      <c r="M34" s="314" t="s">
        <v>554</v>
      </c>
      <c r="N34" s="314" t="s">
        <v>555</v>
      </c>
      <c r="O34" s="313"/>
      <c r="P34" s="313"/>
    </row>
    <row r="35" spans="1:16" ht="44.25" customHeight="1">
      <c r="A35" s="327">
        <v>24</v>
      </c>
      <c r="B35" s="328" t="s">
        <v>437</v>
      </c>
      <c r="C35" s="329" t="s">
        <v>438</v>
      </c>
      <c r="D35" s="329" t="s">
        <v>439</v>
      </c>
      <c r="E35" s="328" t="s">
        <v>440</v>
      </c>
      <c r="F35" s="328" t="s">
        <v>427</v>
      </c>
      <c r="G35" s="330"/>
      <c r="H35" s="330"/>
      <c r="I35" s="330"/>
      <c r="J35" s="328">
        <v>2014</v>
      </c>
      <c r="K35" s="331"/>
      <c r="L35" s="332"/>
      <c r="M35" s="333" t="s">
        <v>556</v>
      </c>
      <c r="N35" s="333" t="s">
        <v>557</v>
      </c>
      <c r="O35" s="334"/>
      <c r="P35" s="334"/>
    </row>
    <row r="36" spans="1:16" ht="48" customHeight="1">
      <c r="A36" s="399">
        <v>25</v>
      </c>
      <c r="B36" s="400" t="s">
        <v>441</v>
      </c>
      <c r="C36" s="401" t="s">
        <v>442</v>
      </c>
      <c r="D36" s="401" t="s">
        <v>443</v>
      </c>
      <c r="E36" s="400" t="s">
        <v>444</v>
      </c>
      <c r="F36" s="400" t="s">
        <v>445</v>
      </c>
      <c r="G36" s="406"/>
      <c r="H36" s="406"/>
      <c r="I36" s="406"/>
      <c r="J36" s="400">
        <v>2015</v>
      </c>
      <c r="K36" s="402"/>
      <c r="L36" s="403"/>
      <c r="M36" s="398" t="s">
        <v>558</v>
      </c>
      <c r="N36" s="398" t="s">
        <v>559</v>
      </c>
      <c r="O36" s="404"/>
      <c r="P36" s="404"/>
    </row>
    <row r="37" spans="1:16" s="293" customFormat="1" ht="48" customHeight="1">
      <c r="A37" s="405">
        <v>26</v>
      </c>
      <c r="B37" s="407" t="s">
        <v>476</v>
      </c>
      <c r="C37" s="407"/>
      <c r="D37" s="407" t="s">
        <v>477</v>
      </c>
      <c r="E37" s="407" t="s">
        <v>478</v>
      </c>
      <c r="F37" s="408" t="s">
        <v>479</v>
      </c>
      <c r="G37" s="407"/>
      <c r="H37" s="407"/>
      <c r="I37" s="407"/>
      <c r="J37" s="407">
        <v>2019</v>
      </c>
      <c r="K37" s="407">
        <v>3500</v>
      </c>
      <c r="L37" s="407"/>
      <c r="M37" s="456" t="s">
        <v>520</v>
      </c>
      <c r="N37" s="456" t="s">
        <v>521</v>
      </c>
      <c r="O37" s="409"/>
      <c r="P37" s="409"/>
    </row>
    <row r="38" spans="1:16">
      <c r="A38" s="531" t="s">
        <v>446</v>
      </c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</row>
    <row r="39" spans="1:16" ht="47.25" customHeight="1">
      <c r="A39" s="328">
        <v>27</v>
      </c>
      <c r="B39" s="328" t="s">
        <v>420</v>
      </c>
      <c r="C39" s="328">
        <v>5211</v>
      </c>
      <c r="D39" s="329" t="s">
        <v>447</v>
      </c>
      <c r="E39" s="328" t="s">
        <v>448</v>
      </c>
      <c r="F39" s="328" t="s">
        <v>400</v>
      </c>
      <c r="G39" s="328">
        <v>2696</v>
      </c>
      <c r="H39" s="328"/>
      <c r="I39" s="328">
        <v>2</v>
      </c>
      <c r="J39" s="328">
        <v>1993</v>
      </c>
      <c r="K39" s="336"/>
      <c r="L39" s="337"/>
      <c r="M39" s="326" t="s">
        <v>528</v>
      </c>
      <c r="N39" s="326" t="s">
        <v>529</v>
      </c>
      <c r="O39" s="334"/>
      <c r="P39" s="334"/>
    </row>
  </sheetData>
  <mergeCells count="23">
    <mergeCell ref="O1:P1"/>
    <mergeCell ref="A38:P38"/>
    <mergeCell ref="A6:P6"/>
    <mergeCell ref="A17:P17"/>
    <mergeCell ref="A24:P24"/>
    <mergeCell ref="A22:P22"/>
    <mergeCell ref="A14:P14"/>
    <mergeCell ref="A19:P19"/>
    <mergeCell ref="O3:P4"/>
    <mergeCell ref="A2:P2"/>
    <mergeCell ref="A3:A5"/>
    <mergeCell ref="B3:B5"/>
    <mergeCell ref="C3:C5"/>
    <mergeCell ref="D3:D5"/>
    <mergeCell ref="E3:E5"/>
    <mergeCell ref="F3:F5"/>
    <mergeCell ref="L3:L5"/>
    <mergeCell ref="M3:N4"/>
    <mergeCell ref="G3:G5"/>
    <mergeCell ref="H3:H5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tabSelected="1" workbookViewId="0">
      <selection activeCell="I20" sqref="I20"/>
    </sheetView>
  </sheetViews>
  <sheetFormatPr defaultRowHeight="12.75"/>
  <cols>
    <col min="1" max="1" width="5.7109375" customWidth="1"/>
    <col min="2" max="2" width="14.7109375" customWidth="1"/>
    <col min="3" max="3" width="47.7109375" customWidth="1"/>
  </cols>
  <sheetData>
    <row r="1" spans="1:3">
      <c r="A1" s="537" t="s">
        <v>560</v>
      </c>
      <c r="B1" s="538"/>
      <c r="C1" s="539"/>
    </row>
    <row r="2" spans="1:3" ht="13.5" thickBot="1">
      <c r="A2" s="543" t="s">
        <v>561</v>
      </c>
      <c r="B2" s="543"/>
      <c r="C2" s="543"/>
    </row>
    <row r="3" spans="1:3" ht="39" thickBot="1">
      <c r="A3" s="470" t="s">
        <v>562</v>
      </c>
      <c r="B3" s="471" t="s">
        <v>563</v>
      </c>
      <c r="C3" s="472" t="s">
        <v>564</v>
      </c>
    </row>
    <row r="4" spans="1:3" s="293" customFormat="1" ht="13.5" thickBot="1">
      <c r="A4" s="465">
        <v>2020</v>
      </c>
      <c r="B4" s="467">
        <v>3000</v>
      </c>
      <c r="C4" s="466" t="s">
        <v>581</v>
      </c>
    </row>
    <row r="5" spans="1:3">
      <c r="A5" s="540">
        <v>2019</v>
      </c>
      <c r="B5" s="457">
        <v>296.63</v>
      </c>
      <c r="C5" s="458" t="s">
        <v>578</v>
      </c>
    </row>
    <row r="6" spans="1:3">
      <c r="A6" s="541"/>
      <c r="B6" s="459">
        <v>3860</v>
      </c>
      <c r="C6" s="460" t="s">
        <v>577</v>
      </c>
    </row>
    <row r="7" spans="1:3" s="293" customFormat="1">
      <c r="A7" s="541"/>
      <c r="B7" s="459">
        <v>12528.38</v>
      </c>
      <c r="C7" s="460" t="s">
        <v>580</v>
      </c>
    </row>
    <row r="8" spans="1:3" s="293" customFormat="1">
      <c r="A8" s="541"/>
      <c r="B8" s="459">
        <v>375.99</v>
      </c>
      <c r="C8" s="460" t="s">
        <v>579</v>
      </c>
    </row>
    <row r="9" spans="1:3">
      <c r="A9" s="541"/>
      <c r="B9" s="459">
        <v>1736.05</v>
      </c>
      <c r="C9" s="460" t="s">
        <v>576</v>
      </c>
    </row>
    <row r="10" spans="1:3">
      <c r="A10" s="541"/>
      <c r="B10" s="459">
        <v>527.38</v>
      </c>
      <c r="C10" s="460" t="s">
        <v>575</v>
      </c>
    </row>
    <row r="11" spans="1:3">
      <c r="A11" s="541"/>
      <c r="B11" s="459">
        <v>326.25</v>
      </c>
      <c r="C11" s="460" t="s">
        <v>574</v>
      </c>
    </row>
    <row r="12" spans="1:3" ht="13.5" thickBot="1">
      <c r="A12" s="542"/>
      <c r="B12" s="461">
        <v>1596.65</v>
      </c>
      <c r="C12" s="462" t="s">
        <v>573</v>
      </c>
    </row>
    <row r="13" spans="1:3" s="293" customFormat="1">
      <c r="A13" s="540">
        <v>2018</v>
      </c>
      <c r="B13" s="469">
        <v>1025</v>
      </c>
      <c r="C13" s="473" t="s">
        <v>565</v>
      </c>
    </row>
    <row r="14" spans="1:3">
      <c r="A14" s="541"/>
      <c r="B14" s="459">
        <v>24374.15</v>
      </c>
      <c r="C14" s="460" t="s">
        <v>572</v>
      </c>
    </row>
    <row r="15" spans="1:3" ht="13.5" thickBot="1">
      <c r="A15" s="542"/>
      <c r="B15" s="461">
        <v>1631.93</v>
      </c>
      <c r="C15" s="460" t="s">
        <v>571</v>
      </c>
    </row>
    <row r="16" spans="1:3">
      <c r="A16" s="540">
        <v>2017</v>
      </c>
      <c r="B16" s="463" t="s">
        <v>568</v>
      </c>
      <c r="C16" s="458" t="s">
        <v>567</v>
      </c>
    </row>
    <row r="17" spans="1:3" s="293" customFormat="1">
      <c r="A17" s="541"/>
      <c r="B17" s="464">
        <v>17397.64</v>
      </c>
      <c r="C17" s="460" t="s">
        <v>569</v>
      </c>
    </row>
    <row r="18" spans="1:3" s="293" customFormat="1">
      <c r="A18" s="541"/>
      <c r="B18" s="464">
        <v>5548.78</v>
      </c>
      <c r="C18" s="460" t="s">
        <v>570</v>
      </c>
    </row>
    <row r="19" spans="1:3" ht="13.5" thickBot="1">
      <c r="A19" s="542"/>
      <c r="B19" s="461">
        <v>1249.2</v>
      </c>
      <c r="C19" s="462" t="s">
        <v>566</v>
      </c>
    </row>
    <row r="20" spans="1:3">
      <c r="B20" s="468"/>
    </row>
  </sheetData>
  <mergeCells count="5">
    <mergeCell ref="A1:C1"/>
    <mergeCell ref="A16:A19"/>
    <mergeCell ref="A5:A12"/>
    <mergeCell ref="A2:C2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budynki</vt:lpstr>
      <vt:lpstr>środki trwałe</vt:lpstr>
      <vt:lpstr>elektronika</vt:lpstr>
      <vt:lpstr>pojazdy</vt:lpstr>
      <vt:lpstr>Szkody</vt:lpstr>
      <vt:lpstr>budynki!Obszar_wydruku</vt:lpstr>
      <vt:lpstr>elektronika!Obszar_wydruku</vt:lpstr>
      <vt:lpstr>'środki trwałe'!Obszar_wydruku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Iza</cp:lastModifiedBy>
  <cp:lastPrinted>2017-06-23T08:11:27Z</cp:lastPrinted>
  <dcterms:created xsi:type="dcterms:W3CDTF">2003-03-13T10:23:20Z</dcterms:created>
  <dcterms:modified xsi:type="dcterms:W3CDTF">2020-05-19T09:27:43Z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